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f.ruiz\Desktop\"/>
    </mc:Choice>
  </mc:AlternateContent>
  <bookViews>
    <workbookView xWindow="0" yWindow="0" windowWidth="24000" windowHeight="9735"/>
  </bookViews>
  <sheets>
    <sheet name="CUADRO PARA AYUDAS" sheetId="1" r:id="rId1"/>
  </sheets>
  <externalReferences>
    <externalReference r:id="rId2"/>
    <externalReference r:id="rId3"/>
    <externalReference r:id="rId4"/>
  </externalReferences>
  <definedNames>
    <definedName name="_xlnm.Print_Area" localSheetId="0">'CUADRO PARA AYUDAS'!$B$8:$I$64</definedName>
    <definedName name="v.tot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H62" i="1" l="1"/>
  <c r="F62" i="1"/>
  <c r="D62" i="1"/>
  <c r="C61" i="1"/>
  <c r="C60" i="1"/>
  <c r="C59" i="1"/>
  <c r="H57" i="1"/>
  <c r="F57" i="1"/>
  <c r="D57" i="1"/>
  <c r="C57" i="1"/>
  <c r="G57" i="1" s="1"/>
  <c r="B46" i="1"/>
  <c r="H43" i="1"/>
  <c r="F43" i="1"/>
  <c r="D43" i="1"/>
  <c r="C43" i="1"/>
  <c r="H42" i="1"/>
  <c r="F42" i="1"/>
  <c r="D42" i="1"/>
  <c r="C42" i="1"/>
  <c r="H41" i="1"/>
  <c r="F41" i="1"/>
  <c r="D41" i="1"/>
  <c r="C41" i="1"/>
  <c r="G41" i="1" s="1"/>
  <c r="H40" i="1"/>
  <c r="H39" i="1" s="1"/>
  <c r="F40" i="1"/>
  <c r="D40" i="1"/>
  <c r="C40" i="1"/>
  <c r="F39" i="1"/>
  <c r="B37" i="1"/>
  <c r="H34" i="1"/>
  <c r="F34" i="1"/>
  <c r="D34" i="1"/>
  <c r="D52" i="1" s="1"/>
  <c r="C34" i="1"/>
  <c r="H33" i="1"/>
  <c r="F33" i="1"/>
  <c r="F51" i="1" s="1"/>
  <c r="D33" i="1"/>
  <c r="D51" i="1" s="1"/>
  <c r="C33" i="1"/>
  <c r="H32" i="1"/>
  <c r="F32" i="1"/>
  <c r="F50" i="1" s="1"/>
  <c r="D32" i="1"/>
  <c r="C32" i="1"/>
  <c r="H31" i="1"/>
  <c r="F31" i="1"/>
  <c r="F49" i="1" s="1"/>
  <c r="D31" i="1"/>
  <c r="C31" i="1"/>
  <c r="B28" i="1"/>
  <c r="H25" i="1"/>
  <c r="H16" i="1" s="1"/>
  <c r="F25" i="1"/>
  <c r="D25" i="1"/>
  <c r="C25" i="1"/>
  <c r="H24" i="1"/>
  <c r="F24" i="1"/>
  <c r="D24" i="1"/>
  <c r="C24" i="1"/>
  <c r="H23" i="1"/>
  <c r="F23" i="1"/>
  <c r="D23" i="1"/>
  <c r="C23" i="1"/>
  <c r="H22" i="1"/>
  <c r="H13" i="1" s="1"/>
  <c r="F22" i="1"/>
  <c r="D22" i="1"/>
  <c r="C22" i="1"/>
  <c r="H21" i="1"/>
  <c r="H26" i="1" s="1"/>
  <c r="B19" i="1"/>
  <c r="B10" i="1"/>
  <c r="I43" i="1" l="1"/>
  <c r="H49" i="1"/>
  <c r="H51" i="1"/>
  <c r="H52" i="1"/>
  <c r="C62" i="1"/>
  <c r="D13" i="1"/>
  <c r="F15" i="1"/>
  <c r="M24" i="1"/>
  <c r="I57" i="1"/>
  <c r="E40" i="1"/>
  <c r="E23" i="1"/>
  <c r="K25" i="1"/>
  <c r="C49" i="1"/>
  <c r="D16" i="1"/>
  <c r="K23" i="1"/>
  <c r="D49" i="1"/>
  <c r="C50" i="1"/>
  <c r="G50" i="1" s="1"/>
  <c r="C52" i="1"/>
  <c r="H15" i="1"/>
  <c r="I23" i="1"/>
  <c r="E31" i="1"/>
  <c r="E32" i="1"/>
  <c r="K40" i="1"/>
  <c r="I22" i="1"/>
  <c r="F30" i="1"/>
  <c r="F35" i="1" s="1"/>
  <c r="C13" i="1"/>
  <c r="I13" i="1" s="1"/>
  <c r="F14" i="1"/>
  <c r="C16" i="1"/>
  <c r="C21" i="1"/>
  <c r="C26" i="1" s="1"/>
  <c r="I26" i="1" s="1"/>
  <c r="I25" i="1"/>
  <c r="I31" i="1"/>
  <c r="I32" i="1"/>
  <c r="D39" i="1"/>
  <c r="D44" i="1" s="1"/>
  <c r="I40" i="1"/>
  <c r="I41" i="1"/>
  <c r="M42" i="1"/>
  <c r="C30" i="1"/>
  <c r="C35" i="1" s="1"/>
  <c r="C39" i="1"/>
  <c r="G39" i="1" s="1"/>
  <c r="E41" i="1"/>
  <c r="K42" i="1"/>
  <c r="O42" i="1" s="1"/>
  <c r="D15" i="1"/>
  <c r="C14" i="1"/>
  <c r="F44" i="1"/>
  <c r="E57" i="1"/>
  <c r="F21" i="1"/>
  <c r="M22" i="1"/>
  <c r="G22" i="1"/>
  <c r="L25" i="1"/>
  <c r="E52" i="1"/>
  <c r="F13" i="1"/>
  <c r="K22" i="1"/>
  <c r="H44" i="1"/>
  <c r="G25" i="1"/>
  <c r="M25" i="1"/>
  <c r="I52" i="1"/>
  <c r="D21" i="1"/>
  <c r="K24" i="1"/>
  <c r="F48" i="1"/>
  <c r="D14" i="1"/>
  <c r="H14" i="1"/>
  <c r="C15" i="1"/>
  <c r="I15" i="1" s="1"/>
  <c r="F16" i="1"/>
  <c r="G23" i="1"/>
  <c r="D30" i="1"/>
  <c r="H30" i="1"/>
  <c r="G31" i="1"/>
  <c r="K32" i="1"/>
  <c r="E33" i="1"/>
  <c r="I33" i="1"/>
  <c r="M34" i="1"/>
  <c r="G40" i="1"/>
  <c r="K41" i="1"/>
  <c r="K39" i="1" s="1"/>
  <c r="L39" i="1" s="1"/>
  <c r="E42" i="1"/>
  <c r="I42" i="1"/>
  <c r="M43" i="1"/>
  <c r="E22" i="1"/>
  <c r="M23" i="1"/>
  <c r="E25" i="1"/>
  <c r="M31" i="1"/>
  <c r="G32" i="1"/>
  <c r="K33" i="1"/>
  <c r="E34" i="1"/>
  <c r="I34" i="1"/>
  <c r="M40" i="1"/>
  <c r="E43" i="1"/>
  <c r="M32" i="1"/>
  <c r="G33" i="1"/>
  <c r="K34" i="1"/>
  <c r="M41" i="1"/>
  <c r="G42" i="1"/>
  <c r="K43" i="1"/>
  <c r="D50" i="1"/>
  <c r="H50" i="1"/>
  <c r="C51" i="1"/>
  <c r="E51" i="1" s="1"/>
  <c r="F52" i="1"/>
  <c r="K31" i="1"/>
  <c r="M33" i="1"/>
  <c r="G34" i="1"/>
  <c r="G43" i="1"/>
  <c r="E16" i="1" l="1"/>
  <c r="I49" i="1"/>
  <c r="O25" i="1"/>
  <c r="E50" i="1"/>
  <c r="G49" i="1"/>
  <c r="L23" i="1"/>
  <c r="G30" i="1"/>
  <c r="N24" i="1"/>
  <c r="I50" i="1"/>
  <c r="N23" i="1"/>
  <c r="I21" i="1"/>
  <c r="E49" i="1"/>
  <c r="I16" i="1"/>
  <c r="N42" i="1"/>
  <c r="G15" i="1"/>
  <c r="C44" i="1"/>
  <c r="G44" i="1" s="1"/>
  <c r="L40" i="1"/>
  <c r="E39" i="1"/>
  <c r="I39" i="1"/>
  <c r="L42" i="1"/>
  <c r="C48" i="1"/>
  <c r="C53" i="1" s="1"/>
  <c r="G14" i="1"/>
  <c r="C12" i="1"/>
  <c r="C17" i="1" s="1"/>
  <c r="C18" i="1" s="1"/>
  <c r="N41" i="1"/>
  <c r="I14" i="1"/>
  <c r="E15" i="1"/>
  <c r="E14" i="1"/>
  <c r="I51" i="1"/>
  <c r="P42" i="1"/>
  <c r="E13" i="1"/>
  <c r="L33" i="1"/>
  <c r="K51" i="1"/>
  <c r="O33" i="1"/>
  <c r="K15" i="1"/>
  <c r="L32" i="1"/>
  <c r="K50" i="1"/>
  <c r="O32" i="1"/>
  <c r="K14" i="1"/>
  <c r="P25" i="1"/>
  <c r="K49" i="1"/>
  <c r="O31" i="1"/>
  <c r="L31" i="1"/>
  <c r="K30" i="1"/>
  <c r="L30" i="1" s="1"/>
  <c r="K13" i="1"/>
  <c r="L34" i="1"/>
  <c r="K52" i="1"/>
  <c r="O34" i="1"/>
  <c r="K16" i="1"/>
  <c r="N40" i="1"/>
  <c r="M39" i="1"/>
  <c r="N39" i="1" s="1"/>
  <c r="O40" i="1"/>
  <c r="N25" i="1"/>
  <c r="D48" i="1"/>
  <c r="L22" i="1"/>
  <c r="K21" i="1"/>
  <c r="O22" i="1"/>
  <c r="F12" i="1"/>
  <c r="G13" i="1"/>
  <c r="F53" i="1"/>
  <c r="G52" i="1"/>
  <c r="K44" i="1"/>
  <c r="L43" i="1"/>
  <c r="O43" i="1"/>
  <c r="M49" i="1"/>
  <c r="M30" i="1"/>
  <c r="N30" i="1" s="1"/>
  <c r="N31" i="1"/>
  <c r="M13" i="1"/>
  <c r="L41" i="1"/>
  <c r="O41" i="1"/>
  <c r="P41" i="1" s="1"/>
  <c r="H35" i="1"/>
  <c r="I35" i="1" s="1"/>
  <c r="I30" i="1"/>
  <c r="G16" i="1"/>
  <c r="H12" i="1"/>
  <c r="D26" i="1"/>
  <c r="E26" i="1" s="1"/>
  <c r="E21" i="1"/>
  <c r="D12" i="1"/>
  <c r="G35" i="1"/>
  <c r="F26" i="1"/>
  <c r="G26" i="1" s="1"/>
  <c r="G21" i="1"/>
  <c r="N32" i="1"/>
  <c r="M50" i="1"/>
  <c r="N50" i="1" s="1"/>
  <c r="M14" i="1"/>
  <c r="N43" i="1"/>
  <c r="D35" i="1"/>
  <c r="E35" i="1" s="1"/>
  <c r="E30" i="1"/>
  <c r="G51" i="1"/>
  <c r="O23" i="1"/>
  <c r="P23" i="1" s="1"/>
  <c r="H48" i="1"/>
  <c r="O24" i="1"/>
  <c r="P24" i="1" s="1"/>
  <c r="L24" i="1"/>
  <c r="M21" i="1"/>
  <c r="N21" i="1" s="1"/>
  <c r="N22" i="1"/>
  <c r="M51" i="1"/>
  <c r="N51" i="1" s="1"/>
  <c r="N33" i="1"/>
  <c r="M15" i="1"/>
  <c r="N15" i="1" s="1"/>
  <c r="N34" i="1"/>
  <c r="M52" i="1"/>
  <c r="M16" i="1"/>
  <c r="L50" i="1" l="1"/>
  <c r="G53" i="1"/>
  <c r="L51" i="1"/>
  <c r="L14" i="1"/>
  <c r="L15" i="1"/>
  <c r="N14" i="1"/>
  <c r="G12" i="1"/>
  <c r="E44" i="1"/>
  <c r="M44" i="1"/>
  <c r="G48" i="1"/>
  <c r="I44" i="1"/>
  <c r="E12" i="1"/>
  <c r="D17" i="1"/>
  <c r="E17" i="1" s="1"/>
  <c r="E48" i="1"/>
  <c r="D53" i="1"/>
  <c r="E53" i="1" s="1"/>
  <c r="L52" i="1"/>
  <c r="M35" i="1"/>
  <c r="F17" i="1"/>
  <c r="G17" i="1" s="1"/>
  <c r="N49" i="1"/>
  <c r="M48" i="1"/>
  <c r="N48" i="1" s="1"/>
  <c r="P22" i="1"/>
  <c r="O21" i="1"/>
  <c r="N52" i="1"/>
  <c r="M53" i="1"/>
  <c r="N13" i="1"/>
  <c r="M12" i="1"/>
  <c r="N12" i="1" s="1"/>
  <c r="P43" i="1"/>
  <c r="L21" i="1"/>
  <c r="K26" i="1"/>
  <c r="L16" i="1"/>
  <c r="K35" i="1"/>
  <c r="O49" i="1"/>
  <c r="P31" i="1"/>
  <c r="O13" i="1"/>
  <c r="O30" i="1"/>
  <c r="P30" i="1" s="1"/>
  <c r="I48" i="1"/>
  <c r="H53" i="1"/>
  <c r="I53" i="1" s="1"/>
  <c r="I12" i="1"/>
  <c r="H17" i="1"/>
  <c r="I17" i="1" s="1"/>
  <c r="O39" i="1"/>
  <c r="P39" i="1" s="1"/>
  <c r="P40" i="1"/>
  <c r="P34" i="1"/>
  <c r="O52" i="1"/>
  <c r="O16" i="1"/>
  <c r="K12" i="1"/>
  <c r="L12" i="1" s="1"/>
  <c r="L13" i="1"/>
  <c r="K48" i="1"/>
  <c r="L48" i="1" s="1"/>
  <c r="L49" i="1"/>
  <c r="P32" i="1"/>
  <c r="O50" i="1"/>
  <c r="P50" i="1" s="1"/>
  <c r="O14" i="1"/>
  <c r="P14" i="1" s="1"/>
  <c r="P33" i="1"/>
  <c r="O51" i="1"/>
  <c r="P51" i="1" s="1"/>
  <c r="O15" i="1"/>
  <c r="P15" i="1" s="1"/>
  <c r="N16" i="1"/>
  <c r="M26" i="1"/>
  <c r="M17" i="1" l="1"/>
  <c r="O44" i="1"/>
  <c r="K53" i="1"/>
  <c r="P52" i="1"/>
  <c r="O12" i="1"/>
  <c r="P12" i="1" s="1"/>
  <c r="P13" i="1"/>
  <c r="K17" i="1"/>
  <c r="P16" i="1"/>
  <c r="O35" i="1"/>
  <c r="O48" i="1"/>
  <c r="P48" i="1" s="1"/>
  <c r="P49" i="1"/>
  <c r="P21" i="1"/>
  <c r="O26" i="1"/>
  <c r="O53" i="1" l="1"/>
  <c r="O17" i="1"/>
</calcChain>
</file>

<file path=xl/sharedStrings.xml><?xml version="1.0" encoding="utf-8"?>
<sst xmlns="http://schemas.openxmlformats.org/spreadsheetml/2006/main" count="115" uniqueCount="41">
  <si>
    <t xml:space="preserve">CONCEPTO DEL GASTO </t>
  </si>
  <si>
    <t>APROPIACIÓN</t>
  </si>
  <si>
    <t>COMPROMISOS</t>
  </si>
  <si>
    <t>%</t>
  </si>
  <si>
    <t>OBLIGACIONES</t>
  </si>
  <si>
    <t>PAGOS</t>
  </si>
  <si>
    <t>RESERVA PRESUPUESTAL 2015</t>
  </si>
  <si>
    <t>CUENTAS POR PAGAR</t>
  </si>
  <si>
    <t>TOTAL REZAGO PRESUPUESTAL 2015</t>
  </si>
  <si>
    <t>GASTOS DE FUNCIONAMIENTO</t>
  </si>
  <si>
    <t>GASTOS DE PERSONAL DIRAF</t>
  </si>
  <si>
    <t>GASTOS GENERALES DIRAF</t>
  </si>
  <si>
    <t>TRANSFERENCIAS DIRAF</t>
  </si>
  <si>
    <t>INVERSIÓN DIRAF</t>
  </si>
  <si>
    <t>TOTAL DIRAF</t>
  </si>
  <si>
    <t>GASTOS DE PERSONAL SUBUNIDADES</t>
  </si>
  <si>
    <t>GASTOS GENERALES SUBUNIDADES</t>
  </si>
  <si>
    <t>TRANSFERENCIAS SUBUNIDADES</t>
  </si>
  <si>
    <t>INVERSIÓN SUBUNIDADES</t>
  </si>
  <si>
    <t>TOTAL SUBUNIDADES</t>
  </si>
  <si>
    <t xml:space="preserve">GASTOS DE PERSONAL GESTIÓN GENERAL </t>
  </si>
  <si>
    <t xml:space="preserve">GASTOS GENERALES GESTIÓN GENERAL </t>
  </si>
  <si>
    <t xml:space="preserve">TRANSFERENCIAS GESTIÓN GENERAL </t>
  </si>
  <si>
    <t xml:space="preserve">INVERSIÓN GESTIÓN GENERAL </t>
  </si>
  <si>
    <r>
      <t>TOTAL GESTIÓN GENERAL</t>
    </r>
    <r>
      <rPr>
        <b/>
        <sz val="9"/>
        <color rgb="FFFFFFFF"/>
        <rFont val="Arial"/>
        <family val="2"/>
      </rPr>
      <t xml:space="preserve"> </t>
    </r>
  </si>
  <si>
    <t>GASTOS DE PERSONAL SALUD</t>
  </si>
  <si>
    <t>GASTOS GENERALES SALUD</t>
  </si>
  <si>
    <t>TRANSFERENCIAS SALUD</t>
  </si>
  <si>
    <t>INVERSIÓN SALUD</t>
  </si>
  <si>
    <t>TOTAL DIRECCION DE SANIDAD</t>
  </si>
  <si>
    <t>GASTOS DE PERSONAL (GESTIÓN GENERAL Y SALUD)</t>
  </si>
  <si>
    <t>GASTOS GENERALES (GESTIÓN GENERAL Y SALUD)</t>
  </si>
  <si>
    <t>TRANSFERENCIAS (GESTIÓN GENERAL Y SALUD)</t>
  </si>
  <si>
    <t>INVERSIÓN (GESTIÓN GENERAL Y SALUD)</t>
  </si>
  <si>
    <t>TOTAL POLICÍA NACIONAL</t>
  </si>
  <si>
    <t>APROPIACION POR DISTRIBUIR GESTION GENERAL 2015</t>
  </si>
  <si>
    <t>GASTOS DE PERSONAL</t>
  </si>
  <si>
    <t>GASTOS GENERALES</t>
  </si>
  <si>
    <t>TRANSFERENCIAS</t>
  </si>
  <si>
    <t xml:space="preserve">INVERSIÓN </t>
  </si>
  <si>
    <t>APROPIACION POR DISTRIBUIR GESTION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</si>
</sst>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27" x14ac:knownFonts="1"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6"/>
      <name val="Calibri Light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4"/>
      <name val="Cooper Black"/>
      <family val="1"/>
    </font>
    <font>
      <sz val="12"/>
      <name val="Calibri Light"/>
      <family val="1"/>
      <scheme val="major"/>
    </font>
    <font>
      <b/>
      <sz val="9"/>
      <color theme="0"/>
      <name val="Arial"/>
      <family val="2"/>
    </font>
    <font>
      <sz val="10"/>
      <name val="Calibri Light"/>
      <family val="1"/>
      <scheme val="major"/>
    </font>
    <font>
      <b/>
      <sz val="9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sz val="18"/>
      <name val="Calibri"/>
      <family val="2"/>
      <scheme val="minor"/>
    </font>
    <font>
      <sz val="11"/>
      <color rgb="FF0070C0"/>
      <name val="Cooper Black"/>
      <family val="1"/>
    </font>
    <font>
      <b/>
      <sz val="9"/>
      <color rgb="FFFFFFFF"/>
      <name val="Arial"/>
      <family val="2"/>
    </font>
    <font>
      <sz val="11"/>
      <color rgb="FFFF0000"/>
      <name val="Cooper Black"/>
      <family val="1"/>
    </font>
    <font>
      <sz val="11"/>
      <color rgb="FF00B050"/>
      <name val="Cooper Black"/>
      <family val="1"/>
    </font>
    <font>
      <sz val="11"/>
      <color theme="9" tint="-0.249977111117893"/>
      <name val="Cooper Black"/>
      <family val="1"/>
    </font>
    <font>
      <b/>
      <sz val="10"/>
      <color theme="1"/>
      <name val="Calibri"/>
      <family val="2"/>
      <scheme val="minor"/>
    </font>
    <font>
      <b/>
      <i/>
      <sz val="16"/>
      <color theme="7" tint="0.7999816888943144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theme="5"/>
      </patternFill>
    </fill>
    <fill>
      <patternFill patternType="solid">
        <fgColor theme="6" tint="0.39997558519241921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5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5" fillId="0" borderId="0" xfId="4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9" fillId="0" borderId="0" xfId="5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2" borderId="3" xfId="4" applyFont="1" applyFill="1" applyBorder="1" applyAlignment="1">
      <alignment horizontal="center" vertical="center"/>
    </xf>
    <xf numFmtId="10" fontId="10" fillId="2" borderId="3" xfId="3" applyNumberFormat="1" applyFont="1" applyFill="1" applyBorder="1" applyAlignment="1">
      <alignment horizontal="center" vertical="center"/>
    </xf>
    <xf numFmtId="0" fontId="11" fillId="0" borderId="0" xfId="5" applyFont="1" applyAlignment="1">
      <alignment vertical="center"/>
    </xf>
    <xf numFmtId="0" fontId="10" fillId="2" borderId="3" xfId="4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/>
    </xf>
    <xf numFmtId="165" fontId="12" fillId="3" borderId="5" xfId="1" applyFont="1" applyFill="1" applyBorder="1" applyAlignment="1">
      <alignment horizontal="center" vertical="center"/>
    </xf>
    <xf numFmtId="10" fontId="12" fillId="3" borderId="5" xfId="3" applyNumberFormat="1" applyFont="1" applyFill="1" applyBorder="1" applyAlignment="1">
      <alignment horizontal="center" vertical="center"/>
    </xf>
    <xf numFmtId="10" fontId="12" fillId="3" borderId="5" xfId="6" applyNumberFormat="1" applyFont="1" applyFill="1" applyBorder="1" applyAlignment="1">
      <alignment horizontal="center" vertical="center"/>
    </xf>
    <xf numFmtId="165" fontId="12" fillId="3" borderId="5" xfId="6" applyNumberFormat="1" applyFont="1" applyFill="1" applyBorder="1" applyAlignment="1">
      <alignment horizontal="center" vertical="center"/>
    </xf>
    <xf numFmtId="0" fontId="14" fillId="4" borderId="0" xfId="7" applyNumberFormat="1" applyFont="1" applyFill="1" applyBorder="1" applyAlignment="1" applyProtection="1">
      <alignment vertical="center"/>
    </xf>
    <xf numFmtId="43" fontId="15" fillId="4" borderId="6" xfId="8" applyFont="1" applyFill="1" applyBorder="1" applyAlignment="1">
      <alignment horizontal="left" vertical="center"/>
    </xf>
    <xf numFmtId="10" fontId="15" fillId="4" borderId="6" xfId="3" applyNumberFormat="1" applyFont="1" applyFill="1" applyBorder="1" applyAlignment="1">
      <alignment horizontal="center" vertical="center"/>
    </xf>
    <xf numFmtId="10" fontId="15" fillId="4" borderId="6" xfId="9" applyNumberFormat="1" applyFont="1" applyFill="1" applyBorder="1" applyAlignment="1">
      <alignment horizontal="center" vertical="center"/>
    </xf>
    <xf numFmtId="43" fontId="15" fillId="4" borderId="6" xfId="9" applyNumberFormat="1" applyFont="1" applyFill="1" applyBorder="1" applyAlignment="1">
      <alignment horizontal="center" vertical="center"/>
    </xf>
    <xf numFmtId="0" fontId="16" fillId="0" borderId="0" xfId="5" applyFont="1" applyAlignment="1">
      <alignment vertical="center"/>
    </xf>
    <xf numFmtId="0" fontId="15" fillId="5" borderId="0" xfId="5" applyFont="1" applyFill="1" applyAlignment="1">
      <alignment horizontal="left" vertical="center"/>
    </xf>
    <xf numFmtId="43" fontId="15" fillId="5" borderId="6" xfId="8" applyFont="1" applyFill="1" applyBorder="1" applyAlignment="1">
      <alignment horizontal="left" vertical="center"/>
    </xf>
    <xf numFmtId="10" fontId="15" fillId="5" borderId="6" xfId="3" applyNumberFormat="1" applyFont="1" applyFill="1" applyBorder="1" applyAlignment="1">
      <alignment horizontal="center" vertical="center"/>
    </xf>
    <xf numFmtId="10" fontId="15" fillId="5" borderId="6" xfId="9" applyNumberFormat="1" applyFont="1" applyFill="1" applyBorder="1" applyAlignment="1">
      <alignment horizontal="center" vertical="center"/>
    </xf>
    <xf numFmtId="43" fontId="15" fillId="5" borderId="6" xfId="9" applyNumberFormat="1" applyFont="1" applyFill="1" applyBorder="1" applyAlignment="1">
      <alignment horizontal="center" vertical="center"/>
    </xf>
    <xf numFmtId="0" fontId="15" fillId="4" borderId="0" xfId="5" applyFont="1" applyFill="1" applyAlignment="1">
      <alignment horizontal="left" vertical="center"/>
    </xf>
    <xf numFmtId="43" fontId="12" fillId="3" borderId="5" xfId="4" applyNumberFormat="1" applyFont="1" applyFill="1" applyBorder="1" applyAlignment="1">
      <alignment horizontal="center" vertical="center"/>
    </xf>
    <xf numFmtId="43" fontId="12" fillId="3" borderId="5" xfId="6" applyNumberFormat="1" applyFont="1" applyFill="1" applyBorder="1" applyAlignment="1">
      <alignment horizontal="center" vertical="center"/>
    </xf>
    <xf numFmtId="0" fontId="17" fillId="0" borderId="7" xfId="5" applyFont="1" applyBorder="1" applyAlignment="1">
      <alignment horizontal="left" vertical="center"/>
    </xf>
    <xf numFmtId="165" fontId="17" fillId="0" borderId="8" xfId="1" applyFont="1" applyBorder="1" applyAlignment="1">
      <alignment horizontal="left" vertical="center"/>
    </xf>
    <xf numFmtId="10" fontId="17" fillId="0" borderId="8" xfId="3" applyNumberFormat="1" applyFont="1" applyBorder="1" applyAlignment="1">
      <alignment horizontal="center" vertical="center"/>
    </xf>
    <xf numFmtId="10" fontId="17" fillId="0" borderId="8" xfId="9" applyNumberFormat="1" applyFont="1" applyBorder="1" applyAlignment="1">
      <alignment horizontal="center" vertical="center"/>
    </xf>
    <xf numFmtId="165" fontId="17" fillId="0" borderId="8" xfId="9" applyNumberFormat="1" applyFont="1" applyBorder="1" applyAlignment="1">
      <alignment horizontal="center" vertical="center"/>
    </xf>
    <xf numFmtId="0" fontId="18" fillId="0" borderId="0" xfId="5" applyFont="1" applyBorder="1" applyAlignment="1">
      <alignment horizontal="left" vertical="center"/>
    </xf>
    <xf numFmtId="43" fontId="18" fillId="0" borderId="0" xfId="8" applyFont="1" applyBorder="1" applyAlignment="1">
      <alignment horizontal="left" vertical="center"/>
    </xf>
    <xf numFmtId="10" fontId="18" fillId="0" borderId="0" xfId="9" applyNumberFormat="1" applyFont="1" applyBorder="1" applyAlignment="1">
      <alignment horizontal="center" vertical="center"/>
    </xf>
    <xf numFmtId="0" fontId="19" fillId="0" borderId="0" xfId="5" applyFont="1" applyAlignment="1">
      <alignment vertical="center"/>
    </xf>
    <xf numFmtId="0" fontId="14" fillId="4" borderId="0" xfId="7" applyNumberFormat="1" applyFont="1" applyFill="1" applyBorder="1" applyAlignment="1" applyProtection="1">
      <alignment vertical="center" wrapText="1"/>
    </xf>
    <xf numFmtId="0" fontId="15" fillId="5" borderId="0" xfId="5" applyFont="1" applyFill="1" applyAlignment="1">
      <alignment horizontal="left" vertical="center" wrapText="1"/>
    </xf>
    <xf numFmtId="0" fontId="15" fillId="4" borderId="0" xfId="5" applyFont="1" applyFill="1" applyAlignment="1">
      <alignment horizontal="left" vertical="center" wrapText="1"/>
    </xf>
    <xf numFmtId="0" fontId="15" fillId="4" borderId="6" xfId="9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20" fillId="0" borderId="0" xfId="0" applyFont="1" applyAlignment="1">
      <alignment vertical="center"/>
    </xf>
    <xf numFmtId="0" fontId="12" fillId="3" borderId="4" xfId="4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0" fontId="10" fillId="2" borderId="3" xfId="3" applyNumberFormat="1" applyFont="1" applyFill="1" applyBorder="1" applyAlignment="1">
      <alignment horizontal="center" vertical="center" wrapText="1"/>
    </xf>
    <xf numFmtId="165" fontId="18" fillId="0" borderId="0" xfId="9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4" borderId="0" xfId="0" applyFont="1" applyFill="1" applyBorder="1" applyAlignment="1">
      <alignment vertical="center"/>
    </xf>
    <xf numFmtId="164" fontId="25" fillId="4" borderId="0" xfId="2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0" fillId="6" borderId="0" xfId="4" applyFont="1" applyFill="1" applyBorder="1" applyAlignment="1">
      <alignment horizontal="center" vertical="center"/>
    </xf>
    <xf numFmtId="10" fontId="10" fillId="6" borderId="0" xfId="3" applyNumberFormat="1" applyFont="1" applyFill="1" applyBorder="1" applyAlignment="1">
      <alignment horizontal="center" vertical="center"/>
    </xf>
    <xf numFmtId="165" fontId="12" fillId="6" borderId="0" xfId="1" applyFont="1" applyFill="1" applyBorder="1" applyAlignment="1">
      <alignment horizontal="center" vertical="center"/>
    </xf>
    <xf numFmtId="10" fontId="12" fillId="6" borderId="0" xfId="3" applyNumberFormat="1" applyFont="1" applyFill="1" applyBorder="1" applyAlignment="1">
      <alignment horizontal="center" vertical="center"/>
    </xf>
    <xf numFmtId="10" fontId="12" fillId="6" borderId="0" xfId="6" applyNumberFormat="1" applyFont="1" applyFill="1" applyBorder="1" applyAlignment="1">
      <alignment horizontal="center" vertical="center"/>
    </xf>
    <xf numFmtId="165" fontId="12" fillId="6" borderId="0" xfId="6" applyNumberFormat="1" applyFont="1" applyFill="1" applyBorder="1" applyAlignment="1">
      <alignment horizontal="center" vertical="center"/>
    </xf>
    <xf numFmtId="43" fontId="15" fillId="4" borderId="0" xfId="8" applyFont="1" applyFill="1" applyBorder="1" applyAlignment="1">
      <alignment horizontal="left" vertical="center"/>
    </xf>
    <xf numFmtId="10" fontId="15" fillId="4" borderId="0" xfId="3" applyNumberFormat="1" applyFont="1" applyFill="1" applyBorder="1" applyAlignment="1">
      <alignment horizontal="center" vertical="center"/>
    </xf>
    <xf numFmtId="10" fontId="15" fillId="4" borderId="0" xfId="9" applyNumberFormat="1" applyFont="1" applyFill="1" applyBorder="1" applyAlignment="1">
      <alignment horizontal="center" vertical="center"/>
    </xf>
    <xf numFmtId="43" fontId="15" fillId="4" borderId="0" xfId="9" applyNumberFormat="1" applyFont="1" applyFill="1" applyBorder="1" applyAlignment="1">
      <alignment horizontal="center" vertical="center"/>
    </xf>
    <xf numFmtId="0" fontId="16" fillId="4" borderId="0" xfId="5" applyFont="1" applyFill="1" applyAlignment="1">
      <alignment vertical="center"/>
    </xf>
    <xf numFmtId="0" fontId="17" fillId="0" borderId="7" xfId="5" applyFont="1" applyBorder="1" applyAlignment="1">
      <alignment horizontal="left" vertical="center" wrapText="1"/>
    </xf>
    <xf numFmtId="43" fontId="12" fillId="6" borderId="0" xfId="4" applyNumberFormat="1" applyFont="1" applyFill="1" applyBorder="1" applyAlignment="1">
      <alignment horizontal="center" vertical="center"/>
    </xf>
    <xf numFmtId="43" fontId="12" fillId="6" borderId="0" xfId="6" applyNumberFormat="1" applyFont="1" applyFill="1" applyBorder="1" applyAlignment="1">
      <alignment horizontal="center" vertical="center"/>
    </xf>
    <xf numFmtId="165" fontId="17" fillId="4" borderId="0" xfId="1" applyFont="1" applyFill="1" applyBorder="1" applyAlignment="1">
      <alignment horizontal="left" vertical="center"/>
    </xf>
    <xf numFmtId="10" fontId="17" fillId="4" borderId="0" xfId="3" applyNumberFormat="1" applyFont="1" applyFill="1" applyBorder="1" applyAlignment="1">
      <alignment horizontal="center" vertical="center"/>
    </xf>
    <xf numFmtId="10" fontId="17" fillId="4" borderId="0" xfId="9" applyNumberFormat="1" applyFont="1" applyFill="1" applyBorder="1" applyAlignment="1">
      <alignment horizontal="center" vertical="center"/>
    </xf>
    <xf numFmtId="165" fontId="17" fillId="4" borderId="0" xfId="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7" borderId="10" xfId="7" applyNumberFormat="1" applyFont="1" applyFill="1" applyBorder="1" applyAlignment="1" applyProtection="1">
      <alignment horizontal="center" vertical="center"/>
    </xf>
    <xf numFmtId="0" fontId="26" fillId="7" borderId="0" xfId="7" applyNumberFormat="1" applyFont="1" applyFill="1" applyBorder="1" applyAlignment="1" applyProtection="1">
      <alignment horizontal="center" vertical="center"/>
    </xf>
  </cellXfs>
  <cellStyles count="10">
    <cellStyle name="Millares" xfId="1" builtinId="3"/>
    <cellStyle name="Millares 13" xfId="8"/>
    <cellStyle name="Moneda" xfId="2" builtinId="4"/>
    <cellStyle name="Normal" xfId="0" builtinId="0"/>
    <cellStyle name="Normal 10" xfId="5"/>
    <cellStyle name="Normal 2" xfId="4"/>
    <cellStyle name="Normal 2 2" xfId="7"/>
    <cellStyle name="Porcentaje" xfId="3" builtinId="5"/>
    <cellStyle name="Porcentual 2 3" xfId="9"/>
    <cellStyle name="Porcentu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727753</xdr:colOff>
      <xdr:row>0</xdr:row>
      <xdr:rowOff>85619</xdr:rowOff>
    </xdr:from>
    <xdr:to>
      <xdr:col>4</xdr:col>
      <xdr:colOff>438792</xdr:colOff>
      <xdr:row>6</xdr:row>
      <xdr:rowOff>49470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433" y="85619"/>
          <a:ext cx="1177247" cy="11196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2016\REPORTES%202016\AGREGADA%2031-12-2015%2020-01-2016%2010.30%20HORAS%20CO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ORMACION%20PRESUPUESTAL\PRESUPUESTO%202014\SEGUIMIENTO%20EJECUCION\12%20DICIEMBRE\Agregada%2002-12-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ORMACION%20PRESUPUESTAL\PRESUPUESTO%202014\SEGUIMIENTO%20EJECUCION\12%20DICIEMBRE\Agregada%2031-12-14%20CIERRE%20VIG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AGREGADA UNIDAD"/>
      <sheetName val="EJECUCION AGREGADA SUBUNIDAD"/>
      <sheetName val="EJECUCION AGREGADA DIRAF"/>
      <sheetName val="APR"/>
      <sheetName val="EJECUCION EVALUADOR ANTERIOR"/>
      <sheetName val="GASTOS GRLES EVALUADOR ANTERIOR"/>
      <sheetName val="INVERSION EVALUADOR ANTERIOR"/>
      <sheetName val="TD AGREGADA UNIDAD"/>
      <sheetName val="METAS"/>
      <sheetName val="TD AGREGADA SUBUNIDAD"/>
      <sheetName val="TD GASTOS GENERALES SUBUNIDADES"/>
      <sheetName val="TD INVERSION SUBUNIDADES"/>
      <sheetName val="RELACION SUB-UNIDADES"/>
      <sheetName val="EVALUADOR RESUMEN"/>
      <sheetName val="CUADRO PARA AYUDAS"/>
      <sheetName val="CONSTITUCION RESERVA"/>
      <sheetName val="GASTOS GENERALES - SUBUNIDADES"/>
      <sheetName val="INVERSION POR SUBUNIDADES"/>
      <sheetName val="PROYECCION RESERVA"/>
      <sheetName val="COMPARATIVO EVALUADOR ANTERIOR"/>
      <sheetName val="INFORMACION PROXIMO EVALUADOR"/>
      <sheetName val="INFORMACION PARA AYU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EJECUCION CON CORTE 31/12/2015 - (20-01-2016- 10:30 HORAS)</v>
          </cell>
        </row>
        <row r="3">
          <cell r="A3" t="str">
            <v>DIRAF</v>
          </cell>
        </row>
        <row r="12">
          <cell r="A12" t="str">
            <v>SUB-UNIDADES</v>
          </cell>
        </row>
        <row r="15">
          <cell r="B15">
            <v>10181957996.750002</v>
          </cell>
          <cell r="C15">
            <v>10160862298.417999</v>
          </cell>
          <cell r="E15">
            <v>10119399623.540001</v>
          </cell>
          <cell r="G15">
            <v>10025632106.17</v>
          </cell>
        </row>
        <row r="16">
          <cell r="B16">
            <v>728540554283.3396</v>
          </cell>
          <cell r="C16">
            <v>728539000645.41174</v>
          </cell>
          <cell r="E16">
            <v>713548979521.41992</v>
          </cell>
          <cell r="G16">
            <v>615756785973.38</v>
          </cell>
        </row>
        <row r="17">
          <cell r="B17">
            <v>0</v>
          </cell>
          <cell r="C17">
            <v>0</v>
          </cell>
          <cell r="E17">
            <v>0</v>
          </cell>
          <cell r="G17">
            <v>0</v>
          </cell>
        </row>
        <row r="18">
          <cell r="B18">
            <v>69009735171.650024</v>
          </cell>
          <cell r="C18">
            <v>68944560855.63002</v>
          </cell>
          <cell r="E18">
            <v>60675178263.860001</v>
          </cell>
          <cell r="G18">
            <v>46623176967.239998</v>
          </cell>
        </row>
        <row r="21">
          <cell r="A21" t="str">
            <v>GESTIÓN GENERAL</v>
          </cell>
        </row>
        <row r="24">
          <cell r="B24">
            <v>5293998674909</v>
          </cell>
          <cell r="C24">
            <v>5293977416118.958</v>
          </cell>
          <cell r="E24">
            <v>5293898125463.1602</v>
          </cell>
          <cell r="G24">
            <v>5231027595231.1699</v>
          </cell>
        </row>
        <row r="25">
          <cell r="B25">
            <v>1132120352000</v>
          </cell>
          <cell r="C25">
            <v>1132116736353.2319</v>
          </cell>
          <cell r="E25">
            <v>1047985206718.5901</v>
          </cell>
          <cell r="G25">
            <v>846994802807.76001</v>
          </cell>
        </row>
        <row r="26">
          <cell r="B26">
            <v>810326877639</v>
          </cell>
          <cell r="C26">
            <v>810325811304.47998</v>
          </cell>
          <cell r="E26">
            <v>810325811304.47998</v>
          </cell>
          <cell r="G26">
            <v>810325811304.47998</v>
          </cell>
        </row>
        <row r="27">
          <cell r="B27">
            <v>227644000000</v>
          </cell>
          <cell r="C27">
            <v>227561060502.76001</v>
          </cell>
          <cell r="E27">
            <v>195531116136.80002</v>
          </cell>
          <cell r="G27">
            <v>125886154119.75003</v>
          </cell>
        </row>
        <row r="30">
          <cell r="A30" t="str">
            <v>SALUD</v>
          </cell>
        </row>
        <row r="33">
          <cell r="B33">
            <v>56818000000</v>
          </cell>
          <cell r="C33">
            <v>50727138298.450005</v>
          </cell>
          <cell r="E33">
            <v>50509494168.32</v>
          </cell>
          <cell r="G33">
            <v>50507505971.32</v>
          </cell>
        </row>
        <row r="34">
          <cell r="B34">
            <v>699836988374</v>
          </cell>
          <cell r="C34">
            <v>699818382234.5</v>
          </cell>
          <cell r="E34">
            <v>685951211499.53003</v>
          </cell>
          <cell r="G34">
            <v>631556543121.53003</v>
          </cell>
        </row>
        <row r="35">
          <cell r="B35">
            <v>81912011626</v>
          </cell>
          <cell r="C35">
            <v>81911579625.380005</v>
          </cell>
          <cell r="E35">
            <v>81911579625.380005</v>
          </cell>
          <cell r="G35">
            <v>81911579625.380005</v>
          </cell>
        </row>
        <row r="36">
          <cell r="B36">
            <v>5310000000</v>
          </cell>
          <cell r="C36">
            <v>5274805282</v>
          </cell>
          <cell r="E36">
            <v>4867065282</v>
          </cell>
          <cell r="G36">
            <v>0</v>
          </cell>
        </row>
        <row r="39">
          <cell r="A39" t="str">
            <v>POLICIA NACIONAL</v>
          </cell>
        </row>
        <row r="49">
          <cell r="C49">
            <v>64236.009999999995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Unidad 021214"/>
      <sheetName val="Subunidad 021214"/>
      <sheetName val="Aprop x Distr 021214"/>
      <sheetName val="tabla dinamica"/>
      <sheetName val="pegar valores"/>
      <sheetName val="RESUMEN"/>
      <sheetName val="CUADRO PARA AYUDAS"/>
      <sheetName val="Proyeccion Reserva"/>
      <sheetName val="GG 021214"/>
      <sheetName val="Tabla GG"/>
      <sheetName val="GG Pegar"/>
      <sheetName val="Metas 3er Trimestre"/>
      <sheetName val="Subunidades Metas"/>
      <sheetName val="Subunidad Comp"/>
      <sheetName val="Subunidad Aprop"/>
      <sheetName val="INVERSION 021214"/>
      <sheetName val="Tabla Inversion"/>
      <sheetName val="Inver-Pegar"/>
      <sheetName val="Inversión Subunidades"/>
      <sheetName val="EJECUCION SANIDAD"/>
      <sheetName val="EJECUCION PONAL"/>
      <sheetName val="EJECUCION GESTION GENERAL"/>
      <sheetName val="EJECUCION SUBUNIDADES"/>
      <sheetName val="EJECUCION DIRAF (SC)"/>
      <sheetName val="EJECUCION DIRAF"/>
      <sheetName val="CUADRO PARA AYUDAS (US$)"/>
      <sheetName val="EJECUCION PRESUPUESTAL YRESERVA"/>
      <sheetName val="GASTOS GENERALES E INVERSION"/>
      <sheetName val="EJECUCION Y REZAGO"/>
      <sheetName val="DISTRIBUCION PTO"/>
      <sheetName val="EJECUCION POR DIRECCIONES"/>
      <sheetName val="EJECUCION POR METROPOLITANAS"/>
      <sheetName val="ESCUELAS"/>
      <sheetName val="DEPARTAMENTOS"/>
      <sheetName val="TORTA EJECUCION UNIDADES"/>
      <sheetName val="for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C10">
            <v>6439617377834.1094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Unidad 311214 cierre"/>
      <sheetName val="Subunidad 311214 cierre"/>
      <sheetName val="Apropiación x distribuir 311214"/>
      <sheetName val="tabla dinamica"/>
      <sheetName val="pegar valores"/>
      <sheetName val="RESUMEN"/>
      <sheetName val="RESUMEN (2)"/>
      <sheetName val="CUADRO PARA AYUDAS"/>
      <sheetName val="Hoja1"/>
      <sheetName val="Proyeccion Reserva"/>
      <sheetName val="GG 311214 a 200114"/>
      <sheetName val="Tabla GG"/>
      <sheetName val="GG Pegar"/>
      <sheetName val="Subunidades Metas"/>
      <sheetName val="Subunidad Comp"/>
      <sheetName val="Subunidad Obligacion"/>
      <sheetName val="INVERSION 311214 a 200114"/>
      <sheetName val="Tabla Inversion"/>
      <sheetName val="Inver-Pegar"/>
      <sheetName val="Inversión Subunidades 311214"/>
      <sheetName val="EJECUCION SANIDAD"/>
      <sheetName val="EJECUCION PONAL"/>
      <sheetName val="EJECUCION GESTION GENERAL"/>
      <sheetName val="EJECUCION SUBUNIDADES"/>
      <sheetName val="EJECUCION DIRAF (SC)"/>
      <sheetName val="EJECUCION DIRAF"/>
      <sheetName val="CUADRO PARA AYUDAS (US$)"/>
      <sheetName val="EJECUCION PRESUPUESTAL YRESERVA"/>
      <sheetName val="GASTOS GENERALES E INVERSION"/>
      <sheetName val="EJECUCION Y REZAGO"/>
      <sheetName val="DISTRIBUCION PTO"/>
      <sheetName val="EJECUCION POR DIRECCIONES"/>
      <sheetName val="EJECUCION POR METROPOLITANAS"/>
      <sheetName val="ESCUELAS"/>
      <sheetName val="DEPARTAMENTOS"/>
      <sheetName val="TORTA EJECUCION UNIDADES"/>
      <sheetName val="formatico"/>
    </sheetNames>
    <sheetDataSet>
      <sheetData sheetId="0"/>
      <sheetData sheetId="1"/>
      <sheetData sheetId="2"/>
      <sheetData sheetId="3"/>
      <sheetData sheetId="4"/>
      <sheetData sheetId="5"/>
      <sheetData sheetId="6">
        <row r="53">
          <cell r="C53">
            <v>0</v>
          </cell>
        </row>
        <row r="54">
          <cell r="C5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abSelected="1" zoomScale="89" zoomScaleNormal="89" zoomScaleSheetLayoutView="70" workbookViewId="0">
      <selection activeCell="L4" sqref="L4"/>
    </sheetView>
  </sheetViews>
  <sheetFormatPr baseColWidth="10" defaultRowHeight="15" x14ac:dyDescent="0.25"/>
  <cols>
    <col min="1" max="1" width="3" style="21" customWidth="1"/>
    <col min="2" max="2" width="30.7109375" style="73" customWidth="1"/>
    <col min="3" max="4" width="22" style="1" customWidth="1"/>
    <col min="5" max="5" width="9.7109375" style="1" customWidth="1"/>
    <col min="6" max="6" width="22" style="1" customWidth="1"/>
    <col min="7" max="7" width="9.28515625" style="1" customWidth="1"/>
    <col min="8" max="8" width="19.85546875" style="1" customWidth="1"/>
    <col min="9" max="9" width="8.5703125" style="1" customWidth="1"/>
    <col min="10" max="10" width="2.140625" style="21" customWidth="1"/>
    <col min="11" max="11" width="20" style="1" customWidth="1"/>
    <col min="12" max="12" width="7.7109375" style="1" customWidth="1"/>
    <col min="13" max="13" width="20.85546875" style="1" customWidth="1"/>
    <col min="14" max="14" width="7.28515625" style="1" customWidth="1"/>
    <col min="15" max="15" width="18.28515625" style="1" customWidth="1"/>
    <col min="16" max="16" width="6.85546875" style="1" customWidth="1"/>
    <col min="17" max="16384" width="11.42578125" style="21"/>
  </cols>
  <sheetData>
    <row r="2" spans="2:16" x14ac:dyDescent="0.25">
      <c r="C2" s="80"/>
      <c r="D2" s="80"/>
      <c r="E2" s="80"/>
      <c r="F2" s="80"/>
    </row>
    <row r="3" spans="2:16" x14ac:dyDescent="0.25">
      <c r="C3" s="80"/>
      <c r="D3" s="80"/>
      <c r="E3" s="80"/>
      <c r="F3" s="80"/>
    </row>
    <row r="4" spans="2:16" x14ac:dyDescent="0.25">
      <c r="C4" s="80"/>
      <c r="D4" s="80"/>
      <c r="E4" s="80"/>
      <c r="F4" s="80"/>
    </row>
    <row r="5" spans="2:16" x14ac:dyDescent="0.25">
      <c r="C5" s="80"/>
      <c r="D5" s="80"/>
      <c r="E5" s="80"/>
      <c r="F5" s="80"/>
    </row>
    <row r="6" spans="2:16" x14ac:dyDescent="0.25">
      <c r="C6" s="80"/>
      <c r="D6" s="80"/>
      <c r="E6" s="80"/>
      <c r="F6" s="80"/>
    </row>
    <row r="8" spans="2:16" s="2" customFormat="1" ht="21" x14ac:dyDescent="0.25">
      <c r="B8" s="81" t="str">
        <f>+'[1]EVALUADOR RESUMEN'!A2</f>
        <v>EJECUCION CON CORTE 31/12/2015 - (20-01-2016- 10:30 HORAS)</v>
      </c>
      <c r="C8" s="82"/>
      <c r="D8" s="82"/>
      <c r="E8" s="82"/>
      <c r="F8" s="82"/>
      <c r="G8" s="82"/>
      <c r="H8" s="82"/>
      <c r="I8" s="82"/>
      <c r="K8" s="1"/>
      <c r="L8" s="1"/>
      <c r="M8" s="1"/>
      <c r="N8" s="1"/>
      <c r="O8" s="1"/>
      <c r="P8" s="1"/>
    </row>
    <row r="9" spans="2:16" s="4" customFormat="1" ht="16.5" thickBot="1" x14ac:dyDescent="0.3">
      <c r="B9" s="3"/>
      <c r="C9" s="3"/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</row>
    <row r="10" spans="2:16" s="5" customFormat="1" ht="17.25" thickTop="1" thickBot="1" x14ac:dyDescent="0.3">
      <c r="B10" s="75" t="str">
        <f>+'[1]EVALUADOR RESUMEN'!A3</f>
        <v>DIRAF</v>
      </c>
      <c r="C10" s="75"/>
      <c r="D10" s="75"/>
      <c r="E10" s="75"/>
      <c r="F10" s="75"/>
      <c r="G10" s="75"/>
      <c r="H10" s="75"/>
      <c r="I10" s="75"/>
      <c r="K10" s="6"/>
      <c r="L10" s="6"/>
      <c r="M10" s="6"/>
      <c r="N10" s="6"/>
      <c r="O10" s="6"/>
      <c r="P10" s="6"/>
    </row>
    <row r="11" spans="2:16" s="9" customFormat="1" ht="33" customHeight="1" thickBot="1" x14ac:dyDescent="0.3">
      <c r="B11" s="7" t="s">
        <v>0</v>
      </c>
      <c r="C11" s="7" t="s">
        <v>1</v>
      </c>
      <c r="D11" s="7" t="s">
        <v>2</v>
      </c>
      <c r="E11" s="8" t="s">
        <v>3</v>
      </c>
      <c r="F11" s="7" t="s">
        <v>4</v>
      </c>
      <c r="G11" s="7" t="s">
        <v>3</v>
      </c>
      <c r="H11" s="7" t="s">
        <v>5</v>
      </c>
      <c r="I11" s="7" t="s">
        <v>3</v>
      </c>
      <c r="K11" s="10" t="s">
        <v>6</v>
      </c>
      <c r="L11" s="8" t="s">
        <v>3</v>
      </c>
      <c r="M11" s="7" t="s">
        <v>7</v>
      </c>
      <c r="N11" s="7" t="s">
        <v>3</v>
      </c>
      <c r="O11" s="10" t="s">
        <v>8</v>
      </c>
      <c r="P11" s="7" t="s">
        <v>3</v>
      </c>
    </row>
    <row r="12" spans="2:16" s="9" customFormat="1" ht="19.5" customHeight="1" thickBot="1" x14ac:dyDescent="0.3">
      <c r="B12" s="11" t="s">
        <v>9</v>
      </c>
      <c r="C12" s="12">
        <f>SUM(C13:C15)</f>
        <v>6497723392267.9102</v>
      </c>
      <c r="D12" s="12">
        <f>SUM(D13:D15)</f>
        <v>6497720100832.8398</v>
      </c>
      <c r="E12" s="13">
        <f t="shared" ref="E12:E17" si="0">+D12/C12</f>
        <v>0.99999949344795525</v>
      </c>
      <c r="F12" s="12">
        <f>SUM(F13:F15)</f>
        <v>6428540764341.2695</v>
      </c>
      <c r="G12" s="14">
        <f t="shared" ref="G12:G17" si="1">+F12/C12</f>
        <v>0.98935278962336781</v>
      </c>
      <c r="H12" s="15">
        <f>SUM(H13:H15)</f>
        <v>6262565791263.8594</v>
      </c>
      <c r="I12" s="14">
        <f t="shared" ref="I12:I17" si="2">+H12/C12</f>
        <v>0.96380923181742684</v>
      </c>
      <c r="K12" s="12">
        <f>SUM(K13:K15)</f>
        <v>69179336491.569885</v>
      </c>
      <c r="L12" s="13">
        <f>+K12/$C$12</f>
        <v>1.0646703824587418E-2</v>
      </c>
      <c r="M12" s="12">
        <f>SUM(M13:M15)</f>
        <v>165974973077.4104</v>
      </c>
      <c r="N12" s="14">
        <f>+M12/$C$12</f>
        <v>2.5543557805940999E-2</v>
      </c>
      <c r="O12" s="15">
        <f>SUM(O13:O15)</f>
        <v>235154309568.98029</v>
      </c>
      <c r="P12" s="14">
        <f>+O12/$C$12</f>
        <v>3.6190261630528416E-2</v>
      </c>
    </row>
    <row r="13" spans="2:16" ht="19.5" customHeight="1" x14ac:dyDescent="0.25">
      <c r="B13" s="16" t="s">
        <v>10</v>
      </c>
      <c r="C13" s="17">
        <f t="shared" ref="C13:D16" si="3">+C31-C22</f>
        <v>5283816716912.25</v>
      </c>
      <c r="D13" s="17">
        <f t="shared" si="3"/>
        <v>5283816553820.54</v>
      </c>
      <c r="E13" s="18">
        <f t="shared" si="0"/>
        <v>0.99999996913373068</v>
      </c>
      <c r="F13" s="17">
        <f>+F31-F22</f>
        <v>5283778725839.6201</v>
      </c>
      <c r="G13" s="19">
        <f t="shared" si="1"/>
        <v>0.99999280991853701</v>
      </c>
      <c r="H13" s="20">
        <f>+H31-H22</f>
        <v>5221001963125</v>
      </c>
      <c r="I13" s="19">
        <f t="shared" si="2"/>
        <v>0.98811185982545635</v>
      </c>
      <c r="K13" s="17">
        <f>+K31-K22</f>
        <v>37827980.91985321</v>
      </c>
      <c r="L13" s="18">
        <f t="shared" ref="L13:L15" si="4">+K13/$C$12</f>
        <v>5.8217284171972195E-6</v>
      </c>
      <c r="M13" s="17">
        <f>+M31-M22</f>
        <v>62776762714.620232</v>
      </c>
      <c r="N13" s="19">
        <f t="shared" ref="N13:N15" si="5">+M13/$C$12</f>
        <v>9.6613473558019771E-3</v>
      </c>
      <c r="O13" s="20">
        <f>+O31-O22</f>
        <v>62814590695.540085</v>
      </c>
      <c r="P13" s="19">
        <f t="shared" ref="P13:P15" si="6">+O13/$C$12</f>
        <v>9.6671690842191748E-3</v>
      </c>
    </row>
    <row r="14" spans="2:16" ht="19.5" customHeight="1" x14ac:dyDescent="0.25">
      <c r="B14" s="22" t="s">
        <v>11</v>
      </c>
      <c r="C14" s="23">
        <f t="shared" si="3"/>
        <v>403579797716.6604</v>
      </c>
      <c r="D14" s="23">
        <f t="shared" si="3"/>
        <v>403577735707.82019</v>
      </c>
      <c r="E14" s="24">
        <f t="shared" si="0"/>
        <v>0.99999489070351921</v>
      </c>
      <c r="F14" s="23">
        <f>+F32-F23</f>
        <v>334436227197.17017</v>
      </c>
      <c r="G14" s="25">
        <f t="shared" si="1"/>
        <v>0.82867435161352265</v>
      </c>
      <c r="H14" s="26">
        <f>+H32-H23</f>
        <v>231238016834.38</v>
      </c>
      <c r="I14" s="25">
        <f t="shared" si="2"/>
        <v>0.57296727473143816</v>
      </c>
      <c r="K14" s="23">
        <f>+K32-K23</f>
        <v>69141508510.650024</v>
      </c>
      <c r="L14" s="24">
        <f t="shared" si="4"/>
        <v>1.0640882096170218E-2</v>
      </c>
      <c r="M14" s="23">
        <f>+M32-M23</f>
        <v>103198210362.79016</v>
      </c>
      <c r="N14" s="25">
        <f t="shared" si="5"/>
        <v>1.5882210450139021E-2</v>
      </c>
      <c r="O14" s="26">
        <f>+O32-O23</f>
        <v>172339718873.44019</v>
      </c>
      <c r="P14" s="25">
        <f t="shared" si="6"/>
        <v>2.6523092546309239E-2</v>
      </c>
    </row>
    <row r="15" spans="2:16" ht="19.5" customHeight="1" thickBot="1" x14ac:dyDescent="0.3">
      <c r="B15" s="27" t="s">
        <v>12</v>
      </c>
      <c r="C15" s="17">
        <f t="shared" si="3"/>
        <v>810326877639</v>
      </c>
      <c r="D15" s="17">
        <f t="shared" si="3"/>
        <v>810325811304.47998</v>
      </c>
      <c r="E15" s="18">
        <f t="shared" si="0"/>
        <v>0.9999986840686772</v>
      </c>
      <c r="F15" s="17">
        <f>+F33-F24</f>
        <v>810325811304.47998</v>
      </c>
      <c r="G15" s="19">
        <f t="shared" si="1"/>
        <v>0.9999986840686772</v>
      </c>
      <c r="H15" s="20">
        <f>+H33-H24</f>
        <v>810325811304.47998</v>
      </c>
      <c r="I15" s="19">
        <f t="shared" si="2"/>
        <v>0.9999986840686772</v>
      </c>
      <c r="K15" s="17">
        <f>+K33-K24</f>
        <v>0</v>
      </c>
      <c r="L15" s="18">
        <f t="shared" si="4"/>
        <v>0</v>
      </c>
      <c r="M15" s="17">
        <f>+M33-M24</f>
        <v>0</v>
      </c>
      <c r="N15" s="19">
        <f t="shared" si="5"/>
        <v>0</v>
      </c>
      <c r="O15" s="20">
        <f>+O33-O24</f>
        <v>0</v>
      </c>
      <c r="P15" s="19">
        <f t="shared" si="6"/>
        <v>0</v>
      </c>
    </row>
    <row r="16" spans="2:16" ht="19.5" customHeight="1" thickBot="1" x14ac:dyDescent="0.3">
      <c r="B16" s="11" t="s">
        <v>13</v>
      </c>
      <c r="C16" s="28">
        <f>+C34-C25</f>
        <v>158634264828.34998</v>
      </c>
      <c r="D16" s="28">
        <f t="shared" si="3"/>
        <v>158616499647.13</v>
      </c>
      <c r="E16" s="13">
        <f t="shared" si="0"/>
        <v>0.99988801170264696</v>
      </c>
      <c r="F16" s="28">
        <f>+F34-F25</f>
        <v>134855937872.94002</v>
      </c>
      <c r="G16" s="14">
        <f t="shared" si="1"/>
        <v>0.85010598447227481</v>
      </c>
      <c r="H16" s="29">
        <f>+H34-H25</f>
        <v>79262977152.51004</v>
      </c>
      <c r="I16" s="14">
        <f t="shared" si="2"/>
        <v>0.49965861561041969</v>
      </c>
      <c r="K16" s="28">
        <f>+K34-K25</f>
        <v>23760561774.189972</v>
      </c>
      <c r="L16" s="13">
        <f t="shared" ref="L16" si="7">+K16/C16</f>
        <v>0.14978202723037207</v>
      </c>
      <c r="M16" s="28">
        <f>+M34-M25</f>
        <v>55592960720.429985</v>
      </c>
      <c r="N16" s="14">
        <f t="shared" ref="N16" si="8">+M16/C16</f>
        <v>0.35044736886185518</v>
      </c>
      <c r="O16" s="29">
        <f>+O34-O25</f>
        <v>79353522494.619965</v>
      </c>
      <c r="P16" s="14">
        <f>+O16/C16</f>
        <v>0.50022939609222727</v>
      </c>
    </row>
    <row r="17" spans="2:16" ht="19.5" customHeight="1" thickBot="1" x14ac:dyDescent="0.3">
      <c r="B17" s="30" t="s">
        <v>14</v>
      </c>
      <c r="C17" s="31">
        <f>+C16+C12</f>
        <v>6656357657096.2598</v>
      </c>
      <c r="D17" s="31">
        <f>+D16+D12</f>
        <v>6656336600479.9697</v>
      </c>
      <c r="E17" s="32">
        <f t="shared" si="0"/>
        <v>0.99999683661585292</v>
      </c>
      <c r="F17" s="31">
        <f>+F16+F12</f>
        <v>6563396702214.21</v>
      </c>
      <c r="G17" s="33">
        <f t="shared" si="1"/>
        <v>0.98603426082687351</v>
      </c>
      <c r="H17" s="34">
        <f>+H16+H12</f>
        <v>6341828768416.3691</v>
      </c>
      <c r="I17" s="33">
        <f t="shared" si="2"/>
        <v>0.95274759787816155</v>
      </c>
      <c r="K17" s="31">
        <f>+K16+K12</f>
        <v>92939898265.759857</v>
      </c>
      <c r="L17" s="32"/>
      <c r="M17" s="31">
        <f>+M16+M12</f>
        <v>221567933797.84039</v>
      </c>
      <c r="N17" s="33"/>
      <c r="O17" s="34">
        <f>+O16+O12</f>
        <v>314507832063.60022</v>
      </c>
      <c r="P17" s="33"/>
    </row>
    <row r="18" spans="2:16" s="38" customFormat="1" ht="18" customHeight="1" x14ac:dyDescent="0.25">
      <c r="B18" s="35"/>
      <c r="C18" s="36">
        <f>+'[2]CUADRO PARA AYUDAS'!$C$10-C17</f>
        <v>-216740279262.15039</v>
      </c>
      <c r="D18" s="36"/>
      <c r="E18" s="37"/>
      <c r="F18" s="36"/>
      <c r="G18" s="37"/>
      <c r="H18" s="37"/>
      <c r="I18" s="37"/>
      <c r="K18" s="36"/>
      <c r="L18" s="37"/>
      <c r="M18" s="36"/>
      <c r="N18" s="37"/>
      <c r="O18" s="37"/>
      <c r="P18" s="37"/>
    </row>
    <row r="19" spans="2:16" s="5" customFormat="1" ht="16.5" thickBot="1" x14ac:dyDescent="0.3">
      <c r="B19" s="76" t="str">
        <f>+'[1]EVALUADOR RESUMEN'!A12</f>
        <v>SUB-UNIDADES</v>
      </c>
      <c r="C19" s="76"/>
      <c r="D19" s="76"/>
      <c r="E19" s="76"/>
      <c r="F19" s="76"/>
      <c r="G19" s="76"/>
      <c r="H19" s="76"/>
      <c r="I19" s="76"/>
      <c r="K19" s="6"/>
      <c r="L19" s="6"/>
      <c r="M19" s="6"/>
      <c r="N19" s="6"/>
      <c r="O19" s="6"/>
      <c r="P19" s="6"/>
    </row>
    <row r="20" spans="2:16" s="9" customFormat="1" ht="34.5" customHeight="1" thickBot="1" x14ac:dyDescent="0.3">
      <c r="B20" s="7" t="s">
        <v>0</v>
      </c>
      <c r="C20" s="7" t="s">
        <v>1</v>
      </c>
      <c r="D20" s="7" t="s">
        <v>2</v>
      </c>
      <c r="E20" s="8" t="s">
        <v>3</v>
      </c>
      <c r="F20" s="7" t="s">
        <v>4</v>
      </c>
      <c r="G20" s="7" t="s">
        <v>3</v>
      </c>
      <c r="H20" s="7" t="s">
        <v>5</v>
      </c>
      <c r="I20" s="7" t="s">
        <v>3</v>
      </c>
      <c r="K20" s="10" t="s">
        <v>6</v>
      </c>
      <c r="L20" s="8" t="s">
        <v>3</v>
      </c>
      <c r="M20" s="7" t="s">
        <v>7</v>
      </c>
      <c r="N20" s="7" t="s">
        <v>3</v>
      </c>
      <c r="O20" s="10" t="s">
        <v>8</v>
      </c>
      <c r="P20" s="7" t="s">
        <v>3</v>
      </c>
    </row>
    <row r="21" spans="2:16" s="9" customFormat="1" ht="19.5" customHeight="1" thickBot="1" x14ac:dyDescent="0.3">
      <c r="B21" s="11" t="s">
        <v>9</v>
      </c>
      <c r="C21" s="12">
        <f>SUM(C22:C24)</f>
        <v>738722512280.0896</v>
      </c>
      <c r="D21" s="12">
        <f>SUM(D22:D24)</f>
        <v>738699862943.82971</v>
      </c>
      <c r="E21" s="13">
        <f t="shared" ref="E21:E26" si="9">+D21/C21</f>
        <v>0.99996933985917125</v>
      </c>
      <c r="F21" s="12">
        <f>SUM(F22:F24)</f>
        <v>723668379144.95996</v>
      </c>
      <c r="G21" s="14">
        <f t="shared" ref="G21:G26" si="10">+F21/C21</f>
        <v>0.97962139655299718</v>
      </c>
      <c r="H21" s="15">
        <f>SUM(H22:H24)</f>
        <v>625782418079.55005</v>
      </c>
      <c r="I21" s="14">
        <f t="shared" ref="I21:I26" si="11">+H21/C21</f>
        <v>0.84711431921582236</v>
      </c>
      <c r="K21" s="12">
        <f>SUM(K22:K24)</f>
        <v>15031483798.86982</v>
      </c>
      <c r="L21" s="13">
        <f>+K21/$C$21</f>
        <v>2.0347943306174177E-2</v>
      </c>
      <c r="M21" s="12">
        <f>SUM(M22:M24)</f>
        <v>97885961065.409912</v>
      </c>
      <c r="N21" s="14">
        <f>+M21/$C$21</f>
        <v>0.13250707733717482</v>
      </c>
      <c r="O21" s="15">
        <f>SUM(O22:O24)</f>
        <v>112917444864.27974</v>
      </c>
      <c r="P21" s="14">
        <f>+O21/$C$21</f>
        <v>0.15285502064334902</v>
      </c>
    </row>
    <row r="22" spans="2:16" ht="24.75" customHeight="1" x14ac:dyDescent="0.25">
      <c r="B22" s="39" t="s">
        <v>15</v>
      </c>
      <c r="C22" s="17">
        <f>+'[1]EVALUADOR RESUMEN'!B15</f>
        <v>10181957996.750002</v>
      </c>
      <c r="D22" s="17">
        <f>+'[1]EVALUADOR RESUMEN'!C15</f>
        <v>10160862298.417999</v>
      </c>
      <c r="E22" s="18">
        <f>D22/C22</f>
        <v>0.99792812950723853</v>
      </c>
      <c r="F22" s="17">
        <f>+'[1]EVALUADOR RESUMEN'!E15</f>
        <v>10119399623.540001</v>
      </c>
      <c r="G22" s="19">
        <f t="shared" si="10"/>
        <v>0.99385595842862751</v>
      </c>
      <c r="H22" s="20">
        <f>+'[1]EVALUADOR RESUMEN'!G15</f>
        <v>10025632106.17</v>
      </c>
      <c r="I22" s="19">
        <f t="shared" si="11"/>
        <v>0.98464677514581189</v>
      </c>
      <c r="K22" s="17">
        <f>+D22-F22</f>
        <v>41462674.877998352</v>
      </c>
      <c r="L22" s="18">
        <f t="shared" ref="L22:L24" si="12">+K22/$C$21</f>
        <v>5.612753664433826E-5</v>
      </c>
      <c r="M22" s="17">
        <f>+F22-H22</f>
        <v>93767517.370000839</v>
      </c>
      <c r="N22" s="19">
        <f t="shared" ref="N22:N24" si="13">+M22/$C$21</f>
        <v>1.2693198841414016E-4</v>
      </c>
      <c r="O22" s="20">
        <f>+K22+M22</f>
        <v>135230192.24799919</v>
      </c>
      <c r="P22" s="19">
        <f t="shared" ref="P22:P24" si="14">+O22/$C$21</f>
        <v>1.8305952505847842E-4</v>
      </c>
    </row>
    <row r="23" spans="2:16" ht="21.75" customHeight="1" x14ac:dyDescent="0.25">
      <c r="B23" s="40" t="s">
        <v>16</v>
      </c>
      <c r="C23" s="23">
        <f>+'[1]EVALUADOR RESUMEN'!B16</f>
        <v>728540554283.3396</v>
      </c>
      <c r="D23" s="23">
        <f>+'[1]EVALUADOR RESUMEN'!C16</f>
        <v>728539000645.41174</v>
      </c>
      <c r="E23" s="24">
        <f t="shared" ref="E23" si="15">D23/C23</f>
        <v>0.99999786746541597</v>
      </c>
      <c r="F23" s="23">
        <f>+'[1]EVALUADOR RESUMEN'!E16</f>
        <v>713548979521.41992</v>
      </c>
      <c r="G23" s="25">
        <f t="shared" si="10"/>
        <v>0.9794224567544263</v>
      </c>
      <c r="H23" s="26">
        <f>+'[1]EVALUADOR RESUMEN'!G16</f>
        <v>615756785973.38</v>
      </c>
      <c r="I23" s="25">
        <f t="shared" si="11"/>
        <v>0.8451921891693398</v>
      </c>
      <c r="K23" s="23">
        <f t="shared" ref="K23:K25" si="16">+D23-F23</f>
        <v>14990021123.991821</v>
      </c>
      <c r="L23" s="24">
        <f t="shared" si="12"/>
        <v>2.0291815769529837E-2</v>
      </c>
      <c r="M23" s="23">
        <f t="shared" ref="M23:M25" si="17">+F23-H23</f>
        <v>97792193548.039917</v>
      </c>
      <c r="N23" s="25">
        <f t="shared" si="13"/>
        <v>0.13238014534876069</v>
      </c>
      <c r="O23" s="26">
        <f t="shared" ref="O23:O25" si="18">+K23+M23</f>
        <v>112782214672.03174</v>
      </c>
      <c r="P23" s="25">
        <f t="shared" si="14"/>
        <v>0.15267196111829054</v>
      </c>
    </row>
    <row r="24" spans="2:16" ht="22.5" customHeight="1" thickBot="1" x14ac:dyDescent="0.3">
      <c r="B24" s="41" t="s">
        <v>17</v>
      </c>
      <c r="C24" s="17">
        <f>+'[1]EVALUADOR RESUMEN'!B17</f>
        <v>0</v>
      </c>
      <c r="D24" s="17">
        <f>+'[1]EVALUADOR RESUMEN'!C17</f>
        <v>0</v>
      </c>
      <c r="E24" s="18">
        <v>0</v>
      </c>
      <c r="F24" s="17">
        <f>+'[1]EVALUADOR RESUMEN'!E17</f>
        <v>0</v>
      </c>
      <c r="G24" s="42">
        <v>0</v>
      </c>
      <c r="H24" s="20">
        <f>+'[1]EVALUADOR RESUMEN'!G17</f>
        <v>0</v>
      </c>
      <c r="I24" s="42">
        <v>0</v>
      </c>
      <c r="K24" s="17">
        <f t="shared" si="16"/>
        <v>0</v>
      </c>
      <c r="L24" s="18">
        <f t="shared" si="12"/>
        <v>0</v>
      </c>
      <c r="M24" s="17">
        <f t="shared" si="17"/>
        <v>0</v>
      </c>
      <c r="N24" s="42">
        <f t="shared" si="13"/>
        <v>0</v>
      </c>
      <c r="O24" s="20">
        <f t="shared" si="18"/>
        <v>0</v>
      </c>
      <c r="P24" s="42">
        <f t="shared" si="14"/>
        <v>0</v>
      </c>
    </row>
    <row r="25" spans="2:16" ht="19.5" customHeight="1" thickBot="1" x14ac:dyDescent="0.3">
      <c r="B25" s="11" t="s">
        <v>18</v>
      </c>
      <c r="C25" s="28">
        <f>+'[1]EVALUADOR RESUMEN'!B18</f>
        <v>69009735171.650024</v>
      </c>
      <c r="D25" s="28">
        <f>+'[1]EVALUADOR RESUMEN'!C18</f>
        <v>68944560855.63002</v>
      </c>
      <c r="E25" s="13">
        <f>D25/C25</f>
        <v>0.99905557794334532</v>
      </c>
      <c r="F25" s="28">
        <f>+'[1]EVALUADOR RESUMEN'!E18</f>
        <v>60675178263.860001</v>
      </c>
      <c r="G25" s="14">
        <f t="shared" si="10"/>
        <v>0.87922636006268928</v>
      </c>
      <c r="H25" s="29">
        <f>+'[1]EVALUADOR RESUMEN'!G18</f>
        <v>46623176967.239998</v>
      </c>
      <c r="I25" s="14">
        <f t="shared" si="11"/>
        <v>0.67560289647935534</v>
      </c>
      <c r="K25" s="28">
        <f t="shared" si="16"/>
        <v>8269382591.7700195</v>
      </c>
      <c r="L25" s="13">
        <f t="shared" ref="L25" si="19">+K25/C25</f>
        <v>0.11982921788065599</v>
      </c>
      <c r="M25" s="28">
        <f t="shared" si="17"/>
        <v>14052001296.620003</v>
      </c>
      <c r="N25" s="14">
        <f t="shared" ref="N25" si="20">+M25/C25</f>
        <v>0.203623463583334</v>
      </c>
      <c r="O25" s="29">
        <f t="shared" si="18"/>
        <v>22321383888.390022</v>
      </c>
      <c r="P25" s="14">
        <f>+O25/C25</f>
        <v>0.32345268146398998</v>
      </c>
    </row>
    <row r="26" spans="2:16" ht="19.5" customHeight="1" thickBot="1" x14ac:dyDescent="0.3">
      <c r="B26" s="30" t="s">
        <v>19</v>
      </c>
      <c r="C26" s="31">
        <f>+C21+C25</f>
        <v>807732247451.73962</v>
      </c>
      <c r="D26" s="31">
        <f>+D21+D25</f>
        <v>807644423799.45972</v>
      </c>
      <c r="E26" s="32">
        <f t="shared" si="9"/>
        <v>0.99989127133086864</v>
      </c>
      <c r="F26" s="31">
        <f>+F21+F25</f>
        <v>784343557408.81995</v>
      </c>
      <c r="G26" s="33">
        <f t="shared" si="10"/>
        <v>0.97104400608406183</v>
      </c>
      <c r="H26" s="31">
        <f>+H21+H25</f>
        <v>672405595046.79004</v>
      </c>
      <c r="I26" s="33">
        <f t="shared" si="11"/>
        <v>0.83246100074389429</v>
      </c>
      <c r="K26" s="31">
        <f>+K25+K21</f>
        <v>23300866390.639839</v>
      </c>
      <c r="L26" s="32"/>
      <c r="M26" s="31">
        <f>+M25+M21</f>
        <v>111937962362.02991</v>
      </c>
      <c r="N26" s="33"/>
      <c r="O26" s="34">
        <f>+O25+O21</f>
        <v>135238828752.66977</v>
      </c>
      <c r="P26" s="33"/>
    </row>
    <row r="27" spans="2:16" s="38" customFormat="1" ht="18" customHeight="1" x14ac:dyDescent="0.25">
      <c r="B27" s="35"/>
      <c r="C27" s="36"/>
      <c r="D27" s="36"/>
      <c r="E27" s="37"/>
      <c r="F27" s="36"/>
      <c r="G27" s="37"/>
      <c r="H27" s="37"/>
      <c r="I27" s="37"/>
      <c r="K27" s="36"/>
      <c r="L27" s="37"/>
      <c r="M27" s="36"/>
      <c r="N27" s="37"/>
      <c r="O27" s="37"/>
      <c r="P27" s="37"/>
    </row>
    <row r="28" spans="2:16" s="43" customFormat="1" ht="16.5" thickBot="1" x14ac:dyDescent="0.3">
      <c r="B28" s="77" t="str">
        <f>+'[1]EVALUADOR RESUMEN'!A21</f>
        <v>GESTIÓN GENERAL</v>
      </c>
      <c r="C28" s="77"/>
      <c r="D28" s="77"/>
      <c r="E28" s="77"/>
      <c r="F28" s="77"/>
      <c r="G28" s="77"/>
      <c r="H28" s="77"/>
      <c r="I28" s="77"/>
      <c r="K28" s="44"/>
      <c r="L28" s="44"/>
      <c r="M28" s="44"/>
      <c r="N28" s="44"/>
      <c r="O28" s="44"/>
      <c r="P28" s="44"/>
    </row>
    <row r="29" spans="2:16" s="9" customFormat="1" ht="33" customHeight="1" thickBot="1" x14ac:dyDescent="0.3">
      <c r="B29" s="7" t="s">
        <v>0</v>
      </c>
      <c r="C29" s="7" t="s">
        <v>1</v>
      </c>
      <c r="D29" s="7" t="s">
        <v>2</v>
      </c>
      <c r="E29" s="8" t="s">
        <v>3</v>
      </c>
      <c r="F29" s="7" t="s">
        <v>4</v>
      </c>
      <c r="G29" s="7" t="s">
        <v>3</v>
      </c>
      <c r="H29" s="7" t="s">
        <v>5</v>
      </c>
      <c r="I29" s="7" t="s">
        <v>3</v>
      </c>
      <c r="K29" s="10" t="s">
        <v>6</v>
      </c>
      <c r="L29" s="8" t="s">
        <v>3</v>
      </c>
      <c r="M29" s="7" t="s">
        <v>7</v>
      </c>
      <c r="N29" s="7" t="s">
        <v>3</v>
      </c>
      <c r="O29" s="10" t="s">
        <v>8</v>
      </c>
      <c r="P29" s="7" t="s">
        <v>3</v>
      </c>
    </row>
    <row r="30" spans="2:16" s="9" customFormat="1" ht="19.5" customHeight="1" thickBot="1" x14ac:dyDescent="0.3">
      <c r="B30" s="11" t="s">
        <v>9</v>
      </c>
      <c r="C30" s="12">
        <f>SUM(C31:C33)</f>
        <v>7236445904548</v>
      </c>
      <c r="D30" s="12">
        <f>SUM(D31:D33)</f>
        <v>7236419963776.6699</v>
      </c>
      <c r="E30" s="13">
        <f t="shared" ref="E30:E35" si="21">+D30/C30</f>
        <v>0.99999641526079619</v>
      </c>
      <c r="F30" s="12">
        <f>SUM(F31:F33)</f>
        <v>7152209143486.2305</v>
      </c>
      <c r="G30" s="14">
        <f t="shared" ref="G30:G35" si="22">+F30/C30</f>
        <v>0.98835937390082218</v>
      </c>
      <c r="H30" s="12">
        <f>SUM(H31:H33)</f>
        <v>6888348209343.4102</v>
      </c>
      <c r="I30" s="14">
        <f t="shared" ref="I30:I35" si="23">+H30/C30</f>
        <v>0.95189659401919724</v>
      </c>
      <c r="K30" s="12">
        <f>SUM(K31:K33)</f>
        <v>84210820290.439697</v>
      </c>
      <c r="L30" s="13">
        <f>+K30/$C$30</f>
        <v>1.1637041359974022E-2</v>
      </c>
      <c r="M30" s="12">
        <f>SUM(M31:M33)</f>
        <v>263860934142.82031</v>
      </c>
      <c r="N30" s="14">
        <f>+M30/$C$30</f>
        <v>3.6462779881624982E-2</v>
      </c>
      <c r="O30" s="12">
        <f>SUM(O31:O33)</f>
        <v>348071754433.26001</v>
      </c>
      <c r="P30" s="14">
        <f>+O30/$C$30</f>
        <v>4.8099821241599006E-2</v>
      </c>
    </row>
    <row r="31" spans="2:16" ht="23.25" customHeight="1" x14ac:dyDescent="0.25">
      <c r="B31" s="39" t="s">
        <v>20</v>
      </c>
      <c r="C31" s="17">
        <f>+'[1]EVALUADOR RESUMEN'!B24</f>
        <v>5293998674909</v>
      </c>
      <c r="D31" s="17">
        <f>+'[1]EVALUADOR RESUMEN'!C24</f>
        <v>5293977416118.958</v>
      </c>
      <c r="E31" s="18">
        <f>D31/C31</f>
        <v>0.99999598436052828</v>
      </c>
      <c r="F31" s="17">
        <f>+'[1]EVALUADOR RESUMEN'!E24</f>
        <v>5293898125463.1602</v>
      </c>
      <c r="G31" s="19">
        <f t="shared" si="22"/>
        <v>0.99998100690007419</v>
      </c>
      <c r="H31" s="17">
        <f>+'[1]EVALUADOR RESUMEN'!G24</f>
        <v>5231027595231.1699</v>
      </c>
      <c r="I31" s="19">
        <f t="shared" si="23"/>
        <v>0.98810519542132058</v>
      </c>
      <c r="K31" s="17">
        <f t="shared" ref="K31:K34" si="24">+D31-F31</f>
        <v>79290655.797851562</v>
      </c>
      <c r="L31" s="18">
        <f t="shared" ref="L31:L33" si="25">+K31/$C$30</f>
        <v>1.0957126860855624E-5</v>
      </c>
      <c r="M31" s="17">
        <f t="shared" ref="M31:M34" si="26">+F31-H31</f>
        <v>62870530231.990234</v>
      </c>
      <c r="N31" s="19">
        <f t="shared" ref="N31:N33" si="27">+M31/$C$30</f>
        <v>8.6880398280151632E-3</v>
      </c>
      <c r="O31" s="17">
        <f>+K31+M31</f>
        <v>62949820887.788086</v>
      </c>
      <c r="P31" s="19">
        <f t="shared" ref="P31:P33" si="28">+O31/$C$30</f>
        <v>8.698996954876019E-3</v>
      </c>
    </row>
    <row r="32" spans="2:16" ht="23.25" customHeight="1" x14ac:dyDescent="0.25">
      <c r="B32" s="40" t="s">
        <v>21</v>
      </c>
      <c r="C32" s="23">
        <f>+'[1]EVALUADOR RESUMEN'!B25</f>
        <v>1132120352000</v>
      </c>
      <c r="D32" s="23">
        <f>+'[1]EVALUADOR RESUMEN'!C25</f>
        <v>1132116736353.2319</v>
      </c>
      <c r="E32" s="24">
        <f t="shared" ref="E32:E33" si="29">D32/C32</f>
        <v>0.99999680630529986</v>
      </c>
      <c r="F32" s="23">
        <f>+'[1]EVALUADOR RESUMEN'!E25</f>
        <v>1047985206718.5901</v>
      </c>
      <c r="G32" s="25">
        <f t="shared" si="22"/>
        <v>0.92568356788854023</v>
      </c>
      <c r="H32" s="26">
        <f>+'[1]EVALUADOR RESUMEN'!G25</f>
        <v>846994802807.76001</v>
      </c>
      <c r="I32" s="25">
        <f t="shared" si="23"/>
        <v>0.74814908265844871</v>
      </c>
      <c r="K32" s="23">
        <f t="shared" si="24"/>
        <v>84131529634.641846</v>
      </c>
      <c r="L32" s="24">
        <f t="shared" si="25"/>
        <v>1.1626084233113166E-2</v>
      </c>
      <c r="M32" s="23">
        <f t="shared" si="26"/>
        <v>200990403910.83008</v>
      </c>
      <c r="N32" s="25">
        <f t="shared" si="27"/>
        <v>2.7774740053609821E-2</v>
      </c>
      <c r="O32" s="26">
        <f t="shared" ref="O32:O34" si="30">+K32+M32</f>
        <v>285121933545.47192</v>
      </c>
      <c r="P32" s="25">
        <f t="shared" si="28"/>
        <v>3.9400824286722987E-2</v>
      </c>
    </row>
    <row r="33" spans="2:16" ht="24.75" customHeight="1" thickBot="1" x14ac:dyDescent="0.3">
      <c r="B33" s="41" t="s">
        <v>22</v>
      </c>
      <c r="C33" s="17">
        <f>+'[1]EVALUADOR RESUMEN'!B26</f>
        <v>810326877639</v>
      </c>
      <c r="D33" s="17">
        <f>+'[1]EVALUADOR RESUMEN'!C26</f>
        <v>810325811304.47998</v>
      </c>
      <c r="E33" s="18">
        <f t="shared" si="29"/>
        <v>0.9999986840686772</v>
      </c>
      <c r="F33" s="17">
        <f>+'[1]EVALUADOR RESUMEN'!E26</f>
        <v>810325811304.47998</v>
      </c>
      <c r="G33" s="42">
        <f t="shared" si="22"/>
        <v>0.9999986840686772</v>
      </c>
      <c r="H33" s="20">
        <f>+'[1]EVALUADOR RESUMEN'!G26</f>
        <v>810325811304.47998</v>
      </c>
      <c r="I33" s="19">
        <f t="shared" si="23"/>
        <v>0.9999986840686772</v>
      </c>
      <c r="K33" s="17">
        <f t="shared" si="24"/>
        <v>0</v>
      </c>
      <c r="L33" s="18">
        <f t="shared" si="25"/>
        <v>0</v>
      </c>
      <c r="M33" s="17">
        <f t="shared" si="26"/>
        <v>0</v>
      </c>
      <c r="N33" s="19">
        <f t="shared" si="27"/>
        <v>0</v>
      </c>
      <c r="O33" s="20">
        <f t="shared" si="30"/>
        <v>0</v>
      </c>
      <c r="P33" s="19">
        <f t="shared" si="28"/>
        <v>0</v>
      </c>
    </row>
    <row r="34" spans="2:16" ht="19.5" customHeight="1" thickBot="1" x14ac:dyDescent="0.3">
      <c r="B34" s="45" t="s">
        <v>23</v>
      </c>
      <c r="C34" s="28">
        <f>+'[1]EVALUADOR RESUMEN'!B27</f>
        <v>227644000000</v>
      </c>
      <c r="D34" s="28">
        <f>+'[1]EVALUADOR RESUMEN'!C27</f>
        <v>227561060502.76001</v>
      </c>
      <c r="E34" s="13">
        <f>D34/C34</f>
        <v>0.99963566139568805</v>
      </c>
      <c r="F34" s="28">
        <f>+'[1]EVALUADOR RESUMEN'!E27</f>
        <v>195531116136.80002</v>
      </c>
      <c r="G34" s="14">
        <f t="shared" si="22"/>
        <v>0.85893375681678419</v>
      </c>
      <c r="H34" s="29">
        <f>+'[1]EVALUADOR RESUMEN'!G27</f>
        <v>125886154119.75003</v>
      </c>
      <c r="I34" s="14">
        <f t="shared" si="23"/>
        <v>0.55299570434428336</v>
      </c>
      <c r="K34" s="28">
        <f t="shared" si="24"/>
        <v>32029944365.959991</v>
      </c>
      <c r="L34" s="13">
        <f t="shared" ref="L34" si="31">+K34/C34</f>
        <v>0.14070190457890386</v>
      </c>
      <c r="M34" s="28">
        <f t="shared" si="26"/>
        <v>69644962017.049988</v>
      </c>
      <c r="N34" s="14">
        <f t="shared" ref="N34" si="32">+M34/C34</f>
        <v>0.30593805247250089</v>
      </c>
      <c r="O34" s="29">
        <f t="shared" si="30"/>
        <v>101674906383.00998</v>
      </c>
      <c r="P34" s="14">
        <f>+O34/C34</f>
        <v>0.44663995705140475</v>
      </c>
    </row>
    <row r="35" spans="2:16" ht="19.5" customHeight="1" thickBot="1" x14ac:dyDescent="0.3">
      <c r="B35" s="30" t="s">
        <v>24</v>
      </c>
      <c r="C35" s="31">
        <f>+C34+C30</f>
        <v>7464089904548</v>
      </c>
      <c r="D35" s="31">
        <f>+D34+D30</f>
        <v>7463981024279.4297</v>
      </c>
      <c r="E35" s="32">
        <f t="shared" si="21"/>
        <v>0.99998541278709629</v>
      </c>
      <c r="F35" s="31">
        <f>+F34+F30</f>
        <v>7347740259623.0303</v>
      </c>
      <c r="G35" s="33">
        <f t="shared" si="22"/>
        <v>0.98441207884512805</v>
      </c>
      <c r="H35" s="34">
        <f>+H34+H30</f>
        <v>7014234363463.1602</v>
      </c>
      <c r="I35" s="33">
        <f t="shared" si="23"/>
        <v>0.93973069097000894</v>
      </c>
      <c r="K35" s="31">
        <f>+K34+K30</f>
        <v>116240764656.39969</v>
      </c>
      <c r="L35" s="32"/>
      <c r="M35" s="31">
        <f>+M34+M30</f>
        <v>333505896159.8703</v>
      </c>
      <c r="N35" s="33"/>
      <c r="O35" s="34">
        <f>+O34+O30</f>
        <v>449746660816.27002</v>
      </c>
      <c r="P35" s="33"/>
    </row>
    <row r="36" spans="2:16" s="38" customFormat="1" ht="18" customHeight="1" x14ac:dyDescent="0.25">
      <c r="B36" s="35"/>
      <c r="C36" s="36"/>
      <c r="D36" s="36"/>
      <c r="E36" s="37"/>
      <c r="F36" s="36"/>
      <c r="G36" s="37"/>
      <c r="H36" s="37"/>
      <c r="I36" s="37"/>
      <c r="K36" s="36"/>
      <c r="L36" s="37"/>
      <c r="M36" s="36"/>
      <c r="N36" s="37"/>
      <c r="O36" s="37"/>
      <c r="P36" s="37"/>
    </row>
    <row r="37" spans="2:16" s="43" customFormat="1" ht="16.5" thickBot="1" x14ac:dyDescent="0.3">
      <c r="B37" s="78" t="str">
        <f>+'[1]EVALUADOR RESUMEN'!A30</f>
        <v>SALUD</v>
      </c>
      <c r="C37" s="78"/>
      <c r="D37" s="78"/>
      <c r="E37" s="78"/>
      <c r="F37" s="78"/>
      <c r="G37" s="78"/>
      <c r="H37" s="78"/>
      <c r="I37" s="78"/>
      <c r="K37" s="46"/>
      <c r="L37" s="46"/>
      <c r="M37" s="46"/>
      <c r="N37" s="46"/>
      <c r="O37" s="46"/>
      <c r="P37" s="46"/>
    </row>
    <row r="38" spans="2:16" s="9" customFormat="1" ht="33" customHeight="1" thickBot="1" x14ac:dyDescent="0.3">
      <c r="B38" s="7" t="s">
        <v>0</v>
      </c>
      <c r="C38" s="7" t="s">
        <v>1</v>
      </c>
      <c r="D38" s="7" t="s">
        <v>2</v>
      </c>
      <c r="E38" s="8" t="s">
        <v>3</v>
      </c>
      <c r="F38" s="7" t="s">
        <v>4</v>
      </c>
      <c r="G38" s="7" t="s">
        <v>3</v>
      </c>
      <c r="H38" s="7" t="s">
        <v>5</v>
      </c>
      <c r="I38" s="7" t="s">
        <v>3</v>
      </c>
      <c r="K38" s="10" t="s">
        <v>6</v>
      </c>
      <c r="L38" s="47" t="s">
        <v>3</v>
      </c>
      <c r="M38" s="10" t="s">
        <v>7</v>
      </c>
      <c r="N38" s="10" t="s">
        <v>3</v>
      </c>
      <c r="O38" s="10" t="s">
        <v>8</v>
      </c>
      <c r="P38" s="10" t="s">
        <v>3</v>
      </c>
    </row>
    <row r="39" spans="2:16" s="9" customFormat="1" ht="19.5" customHeight="1" thickBot="1" x14ac:dyDescent="0.3">
      <c r="B39" s="11" t="s">
        <v>9</v>
      </c>
      <c r="C39" s="12">
        <f>SUM(C40:C42)</f>
        <v>838567000000</v>
      </c>
      <c r="D39" s="12">
        <f>SUM(D40:D42)</f>
        <v>832457100158.32996</v>
      </c>
      <c r="E39" s="13">
        <f t="shared" ref="E39:E44" si="33">+D39/C39</f>
        <v>0.99271387993843063</v>
      </c>
      <c r="F39" s="12">
        <f>SUM(F40:F42)</f>
        <v>818372285293.22998</v>
      </c>
      <c r="G39" s="14">
        <f t="shared" ref="G39:G44" si="34">+F39/C39</f>
        <v>0.97591758952263796</v>
      </c>
      <c r="H39" s="15">
        <f>SUM(H40:H42)</f>
        <v>763975628718.22998</v>
      </c>
      <c r="I39" s="14">
        <f t="shared" ref="I39:I44" si="35">+H39/C39</f>
        <v>0.91104900230778219</v>
      </c>
      <c r="K39" s="12">
        <f>SUM(K40:K42)</f>
        <v>14084814865.099976</v>
      </c>
      <c r="L39" s="13">
        <f>+K39/$C$39</f>
        <v>1.6796290415792628E-2</v>
      </c>
      <c r="M39" s="12">
        <f>SUM(M40:M42)</f>
        <v>54396656575</v>
      </c>
      <c r="N39" s="14">
        <f>+M39/$C$39</f>
        <v>6.4868587214855819E-2</v>
      </c>
      <c r="O39" s="15">
        <f>SUM(O40:O42)</f>
        <v>68481471440.099976</v>
      </c>
      <c r="P39" s="14">
        <f>+O39/$C$39</f>
        <v>8.1664877630648447E-2</v>
      </c>
    </row>
    <row r="40" spans="2:16" ht="19.5" customHeight="1" x14ac:dyDescent="0.25">
      <c r="B40" s="16" t="s">
        <v>25</v>
      </c>
      <c r="C40" s="17">
        <f>+'[1]EVALUADOR RESUMEN'!B33</f>
        <v>56818000000</v>
      </c>
      <c r="D40" s="17">
        <f>+'[1]EVALUADOR RESUMEN'!C33</f>
        <v>50727138298.450005</v>
      </c>
      <c r="E40" s="18">
        <f>D40/C40</f>
        <v>0.89280049101429138</v>
      </c>
      <c r="F40" s="17">
        <f>+'[1]EVALUADOR RESUMEN'!E33</f>
        <v>50509494168.32</v>
      </c>
      <c r="G40" s="19">
        <f t="shared" si="34"/>
        <v>0.88896994206624658</v>
      </c>
      <c r="H40" s="20">
        <f>+'[1]EVALUADOR RESUMEN'!G33</f>
        <v>50507505971.32</v>
      </c>
      <c r="I40" s="19">
        <f t="shared" si="35"/>
        <v>0.88893494968707099</v>
      </c>
      <c r="K40" s="17">
        <f t="shared" ref="K40:K43" si="36">+D40-F40</f>
        <v>217644130.13000488</v>
      </c>
      <c r="L40" s="18">
        <f t="shared" ref="L40:L42" si="37">+K40/$C$39</f>
        <v>2.5954292278375477E-4</v>
      </c>
      <c r="M40" s="17">
        <f t="shared" ref="M40:M43" si="38">+F40-H40</f>
        <v>1988197</v>
      </c>
      <c r="N40" s="19">
        <f t="shared" ref="N40:N42" si="39">+M40/$C$39</f>
        <v>2.3709459112986797E-6</v>
      </c>
      <c r="O40" s="20">
        <f>+K40+M40</f>
        <v>219632327.13000488</v>
      </c>
      <c r="P40" s="19">
        <f t="shared" ref="P40:P42" si="40">+O40/$C$39</f>
        <v>2.6191386869505346E-4</v>
      </c>
    </row>
    <row r="41" spans="2:16" ht="19.5" customHeight="1" x14ac:dyDescent="0.25">
      <c r="B41" s="22" t="s">
        <v>26</v>
      </c>
      <c r="C41" s="23">
        <f>+'[1]EVALUADOR RESUMEN'!B34</f>
        <v>699836988374</v>
      </c>
      <c r="D41" s="23">
        <f>+'[1]EVALUADOR RESUMEN'!C34</f>
        <v>699818382234.5</v>
      </c>
      <c r="E41" s="24">
        <f t="shared" ref="E41:E42" si="41">D41/C41</f>
        <v>0.99997341360944181</v>
      </c>
      <c r="F41" s="23">
        <f>+'[1]EVALUADOR RESUMEN'!E34</f>
        <v>685951211499.53003</v>
      </c>
      <c r="G41" s="25">
        <f t="shared" si="34"/>
        <v>0.98015855534196306</v>
      </c>
      <c r="H41" s="26">
        <f>+'[1]EVALUADOR RESUMEN'!G34</f>
        <v>631556543121.53003</v>
      </c>
      <c r="I41" s="25">
        <f t="shared" si="35"/>
        <v>0.90243378617195891</v>
      </c>
      <c r="K41" s="23">
        <f>+D41-F41</f>
        <v>13867170734.969971</v>
      </c>
      <c r="L41" s="24">
        <f t="shared" si="37"/>
        <v>1.6536747493008871E-2</v>
      </c>
      <c r="M41" s="23">
        <f>+F41-H41</f>
        <v>54394668378</v>
      </c>
      <c r="N41" s="25">
        <f t="shared" si="39"/>
        <v>6.4866216268944524E-2</v>
      </c>
      <c r="O41" s="26">
        <f>+K41+M41</f>
        <v>68261839112.969971</v>
      </c>
      <c r="P41" s="25">
        <f t="shared" si="40"/>
        <v>8.1402963761953398E-2</v>
      </c>
    </row>
    <row r="42" spans="2:16" ht="19.5" customHeight="1" thickBot="1" x14ac:dyDescent="0.3">
      <c r="B42" s="27" t="s">
        <v>27</v>
      </c>
      <c r="C42" s="17">
        <f>+'[1]EVALUADOR RESUMEN'!B35</f>
        <v>81912011626</v>
      </c>
      <c r="D42" s="17">
        <f>+'[1]EVALUADOR RESUMEN'!C35</f>
        <v>81911579625.380005</v>
      </c>
      <c r="E42" s="18">
        <f t="shared" si="41"/>
        <v>0.9999947260406451</v>
      </c>
      <c r="F42" s="17">
        <f>+'[1]EVALUADOR RESUMEN'!E35</f>
        <v>81911579625.380005</v>
      </c>
      <c r="G42" s="42">
        <f t="shared" si="34"/>
        <v>0.9999947260406451</v>
      </c>
      <c r="H42" s="20">
        <f>+'[1]EVALUADOR RESUMEN'!G35</f>
        <v>81911579625.380005</v>
      </c>
      <c r="I42" s="19">
        <f t="shared" si="35"/>
        <v>0.9999947260406451</v>
      </c>
      <c r="K42" s="17">
        <f t="shared" si="36"/>
        <v>0</v>
      </c>
      <c r="L42" s="18">
        <f t="shared" si="37"/>
        <v>0</v>
      </c>
      <c r="M42" s="17">
        <f t="shared" si="38"/>
        <v>0</v>
      </c>
      <c r="N42" s="19">
        <f t="shared" si="39"/>
        <v>0</v>
      </c>
      <c r="O42" s="20">
        <f t="shared" ref="O42:O43" si="42">+K42+M42</f>
        <v>0</v>
      </c>
      <c r="P42" s="19">
        <f t="shared" si="40"/>
        <v>0</v>
      </c>
    </row>
    <row r="43" spans="2:16" ht="19.5" customHeight="1" thickBot="1" x14ac:dyDescent="0.3">
      <c r="B43" s="11" t="s">
        <v>28</v>
      </c>
      <c r="C43" s="28">
        <f>+'[1]EVALUADOR RESUMEN'!B36</f>
        <v>5310000000</v>
      </c>
      <c r="D43" s="28">
        <f>+'[1]EVALUADOR RESUMEN'!C36</f>
        <v>5274805282</v>
      </c>
      <c r="E43" s="13">
        <f>D43/C43</f>
        <v>0.99337199284369115</v>
      </c>
      <c r="F43" s="28">
        <f>+'[1]EVALUADOR RESUMEN'!E36</f>
        <v>4867065282</v>
      </c>
      <c r="G43" s="14">
        <f t="shared" si="34"/>
        <v>0.91658479887005651</v>
      </c>
      <c r="H43" s="29">
        <f>+'[1]EVALUADOR RESUMEN'!G36</f>
        <v>0</v>
      </c>
      <c r="I43" s="14">
        <f t="shared" si="35"/>
        <v>0</v>
      </c>
      <c r="K43" s="28">
        <f t="shared" si="36"/>
        <v>407740000</v>
      </c>
      <c r="L43" s="13">
        <f>+K43/C43</f>
        <v>7.6787193973634649E-2</v>
      </c>
      <c r="M43" s="28">
        <f t="shared" si="38"/>
        <v>4867065282</v>
      </c>
      <c r="N43" s="14">
        <f t="shared" ref="N43" si="43">+M43/C43</f>
        <v>0.91658479887005651</v>
      </c>
      <c r="O43" s="29">
        <f t="shared" si="42"/>
        <v>5274805282</v>
      </c>
      <c r="P43" s="14">
        <f>+O43/C43</f>
        <v>0.99337199284369115</v>
      </c>
    </row>
    <row r="44" spans="2:16" ht="19.5" customHeight="1" thickBot="1" x14ac:dyDescent="0.3">
      <c r="B44" s="30" t="s">
        <v>29</v>
      </c>
      <c r="C44" s="31">
        <f>+C43+C39</f>
        <v>843877000000</v>
      </c>
      <c r="D44" s="31">
        <f>+D43+D39</f>
        <v>837731905440.32996</v>
      </c>
      <c r="E44" s="32">
        <f t="shared" si="33"/>
        <v>0.99271802103900209</v>
      </c>
      <c r="F44" s="31">
        <f>+F43+F39</f>
        <v>823239350575.22998</v>
      </c>
      <c r="G44" s="33">
        <f t="shared" si="34"/>
        <v>0.97554424468877576</v>
      </c>
      <c r="H44" s="34">
        <f>+H43+H39</f>
        <v>763975628718.22998</v>
      </c>
      <c r="I44" s="33">
        <f t="shared" si="35"/>
        <v>0.90531633012658241</v>
      </c>
      <c r="K44" s="31">
        <f>+K43+K39</f>
        <v>14492554865.099976</v>
      </c>
      <c r="L44" s="32"/>
      <c r="M44" s="31">
        <f>+M43+M39</f>
        <v>59263721857</v>
      </c>
      <c r="N44" s="33"/>
      <c r="O44" s="34">
        <f>+O43+O39</f>
        <v>73756276722.099976</v>
      </c>
      <c r="P44" s="33"/>
    </row>
    <row r="45" spans="2:16" s="38" customFormat="1" ht="18" customHeight="1" x14ac:dyDescent="0.25">
      <c r="B45" s="35"/>
      <c r="C45" s="36"/>
      <c r="D45" s="36"/>
      <c r="E45" s="37"/>
      <c r="F45" s="36"/>
      <c r="G45" s="37"/>
      <c r="H45" s="37"/>
      <c r="I45" s="37"/>
      <c r="K45" s="36"/>
      <c r="L45" s="37"/>
      <c r="M45" s="36"/>
      <c r="N45" s="37"/>
      <c r="O45" s="48"/>
      <c r="P45" s="37"/>
    </row>
    <row r="46" spans="2:16" s="43" customFormat="1" ht="16.5" thickBot="1" x14ac:dyDescent="0.3">
      <c r="B46" s="79" t="str">
        <f>+'[1]EVALUADOR RESUMEN'!A39</f>
        <v>POLICIA NACIONAL</v>
      </c>
      <c r="C46" s="79"/>
      <c r="D46" s="79"/>
      <c r="E46" s="79"/>
      <c r="F46" s="79"/>
      <c r="G46" s="79"/>
      <c r="H46" s="79"/>
      <c r="I46" s="79"/>
      <c r="K46" s="49"/>
      <c r="L46" s="49"/>
      <c r="M46" s="49"/>
      <c r="N46" s="49"/>
      <c r="O46" s="49"/>
      <c r="P46" s="49"/>
    </row>
    <row r="47" spans="2:16" s="9" customFormat="1" ht="34.5" customHeight="1" thickBot="1" x14ac:dyDescent="0.3">
      <c r="B47" s="7" t="s">
        <v>0</v>
      </c>
      <c r="C47" s="7" t="s">
        <v>1</v>
      </c>
      <c r="D47" s="7" t="s">
        <v>2</v>
      </c>
      <c r="E47" s="8" t="s">
        <v>3</v>
      </c>
      <c r="F47" s="7" t="s">
        <v>4</v>
      </c>
      <c r="G47" s="7" t="s">
        <v>3</v>
      </c>
      <c r="H47" s="7" t="s">
        <v>5</v>
      </c>
      <c r="I47" s="7" t="s">
        <v>3</v>
      </c>
      <c r="K47" s="10" t="s">
        <v>6</v>
      </c>
      <c r="L47" s="47" t="s">
        <v>3</v>
      </c>
      <c r="M47" s="10" t="s">
        <v>7</v>
      </c>
      <c r="N47" s="10" t="s">
        <v>3</v>
      </c>
      <c r="O47" s="10" t="s">
        <v>8</v>
      </c>
      <c r="P47" s="10" t="s">
        <v>3</v>
      </c>
    </row>
    <row r="48" spans="2:16" s="9" customFormat="1" ht="19.5" customHeight="1" thickBot="1" x14ac:dyDescent="0.3">
      <c r="B48" s="11" t="s">
        <v>9</v>
      </c>
      <c r="C48" s="12">
        <f>SUM(C49:C51)</f>
        <v>8075012904548</v>
      </c>
      <c r="D48" s="12">
        <f>SUM(D49:D51)</f>
        <v>8068877063935.001</v>
      </c>
      <c r="E48" s="13">
        <f t="shared" ref="E48:E53" si="44">+D48/C48</f>
        <v>0.99924014479165191</v>
      </c>
      <c r="F48" s="12">
        <f>SUM(F49:F51)</f>
        <v>7970581428779.4609</v>
      </c>
      <c r="G48" s="14">
        <f t="shared" ref="G48:G53" si="45">+F48/C48</f>
        <v>0.98706733016987236</v>
      </c>
      <c r="H48" s="15">
        <f>SUM(H49:H51)</f>
        <v>7652323838061.6406</v>
      </c>
      <c r="I48" s="14">
        <f t="shared" ref="I48:I53" si="46">+H48/C48</f>
        <v>0.94765468842182377</v>
      </c>
      <c r="K48" s="12">
        <f>SUM(K49:K51)</f>
        <v>98295635155.539673</v>
      </c>
      <c r="L48" s="13">
        <f>+K48/$C$48</f>
        <v>1.2172814621779453E-2</v>
      </c>
      <c r="M48" s="12">
        <f>SUM(M49:M51)</f>
        <v>318257590717.82031</v>
      </c>
      <c r="N48" s="14">
        <f>+M48/$C$48</f>
        <v>3.9412641748048677E-2</v>
      </c>
      <c r="O48" s="15">
        <f>SUM(O49:O51)</f>
        <v>416553225873.35999</v>
      </c>
      <c r="P48" s="14">
        <f>+O48/$C$48</f>
        <v>5.1585456369828128E-2</v>
      </c>
    </row>
    <row r="49" spans="1:16" ht="25.5" customHeight="1" x14ac:dyDescent="0.25">
      <c r="B49" s="39" t="s">
        <v>30</v>
      </c>
      <c r="C49" s="17">
        <f t="shared" ref="C49:D52" si="47">+C31+C40</f>
        <v>5350816674909</v>
      </c>
      <c r="D49" s="17">
        <f t="shared" si="47"/>
        <v>5344704554417.4082</v>
      </c>
      <c r="E49" s="18">
        <f t="shared" si="44"/>
        <v>0.99885772193985778</v>
      </c>
      <c r="F49" s="17">
        <f>+F31+F40</f>
        <v>5344407619631.4805</v>
      </c>
      <c r="G49" s="19">
        <f t="shared" si="45"/>
        <v>0.99880222858174661</v>
      </c>
      <c r="H49" s="20">
        <f>+H31+H40</f>
        <v>5281535101202.4902</v>
      </c>
      <c r="I49" s="19">
        <f t="shared" si="46"/>
        <v>0.98705214962205967</v>
      </c>
      <c r="K49" s="17">
        <f>+K31+K40</f>
        <v>296934785.92785645</v>
      </c>
      <c r="L49" s="18">
        <f t="shared" ref="L49:L51" si="48">+K49/$C$48</f>
        <v>3.6772050947512064E-5</v>
      </c>
      <c r="M49" s="17">
        <f>+M31+M40</f>
        <v>62872518428.990234</v>
      </c>
      <c r="N49" s="19">
        <f>+M49/$C$48</f>
        <v>7.7860579508893715E-3</v>
      </c>
      <c r="O49" s="20">
        <f>+O31+O40</f>
        <v>63169453214.918091</v>
      </c>
      <c r="P49" s="19">
        <f t="shared" ref="P49:P51" si="49">+O49/$C$48</f>
        <v>7.8228300018368842E-3</v>
      </c>
    </row>
    <row r="50" spans="1:16" ht="22.5" customHeight="1" x14ac:dyDescent="0.25">
      <c r="B50" s="40" t="s">
        <v>31</v>
      </c>
      <c r="C50" s="23">
        <f t="shared" si="47"/>
        <v>1831957340374</v>
      </c>
      <c r="D50" s="23">
        <f t="shared" si="47"/>
        <v>1831935118587.7319</v>
      </c>
      <c r="E50" s="24">
        <f t="shared" si="44"/>
        <v>0.99998786992154332</v>
      </c>
      <c r="F50" s="23">
        <f>+F32+F41</f>
        <v>1733936418218.1201</v>
      </c>
      <c r="G50" s="25">
        <f t="shared" si="45"/>
        <v>0.94649388389367817</v>
      </c>
      <c r="H50" s="26">
        <f>+H32+H41</f>
        <v>1478551345929.29</v>
      </c>
      <c r="I50" s="25">
        <f t="shared" si="46"/>
        <v>0.80708830568480328</v>
      </c>
      <c r="K50" s="23">
        <f>+K32+K41</f>
        <v>97998700369.611816</v>
      </c>
      <c r="L50" s="24">
        <f t="shared" si="48"/>
        <v>1.2136042570831942E-2</v>
      </c>
      <c r="M50" s="23">
        <f>+M32+M41</f>
        <v>255385072288.83008</v>
      </c>
      <c r="N50" s="25">
        <f t="shared" ref="N50:N51" si="50">+M50/$C$48</f>
        <v>3.1626583797159304E-2</v>
      </c>
      <c r="O50" s="26">
        <f>+O32+O41</f>
        <v>353383772658.44189</v>
      </c>
      <c r="P50" s="25">
        <f t="shared" si="49"/>
        <v>4.3762626367991248E-2</v>
      </c>
    </row>
    <row r="51" spans="1:16" ht="24.75" customHeight="1" thickBot="1" x14ac:dyDescent="0.3">
      <c r="B51" s="41" t="s">
        <v>32</v>
      </c>
      <c r="C51" s="17">
        <f t="shared" si="47"/>
        <v>892238889265</v>
      </c>
      <c r="D51" s="17">
        <f t="shared" si="47"/>
        <v>892237390929.85999</v>
      </c>
      <c r="E51" s="18">
        <f t="shared" si="44"/>
        <v>0.99999832070182315</v>
      </c>
      <c r="F51" s="17">
        <f>+F33+F42</f>
        <v>892237390929.85999</v>
      </c>
      <c r="G51" s="19">
        <f t="shared" si="45"/>
        <v>0.99999832070182315</v>
      </c>
      <c r="H51" s="20">
        <f>+H33+H42</f>
        <v>892237390929.85999</v>
      </c>
      <c r="I51" s="19">
        <f t="shared" si="46"/>
        <v>0.99999832070182315</v>
      </c>
      <c r="K51" s="17">
        <f>+K33+K42</f>
        <v>0</v>
      </c>
      <c r="L51" s="18">
        <f t="shared" si="48"/>
        <v>0</v>
      </c>
      <c r="M51" s="17">
        <f>+M33+M42</f>
        <v>0</v>
      </c>
      <c r="N51" s="19">
        <f t="shared" si="50"/>
        <v>0</v>
      </c>
      <c r="O51" s="20">
        <f>+O33+O42</f>
        <v>0</v>
      </c>
      <c r="P51" s="19">
        <f t="shared" si="49"/>
        <v>0</v>
      </c>
    </row>
    <row r="52" spans="1:16" ht="22.5" customHeight="1" thickBot="1" x14ac:dyDescent="0.3">
      <c r="B52" s="45" t="s">
        <v>33</v>
      </c>
      <c r="C52" s="28">
        <f t="shared" si="47"/>
        <v>232954000000</v>
      </c>
      <c r="D52" s="28">
        <f t="shared" si="47"/>
        <v>232835865784.76001</v>
      </c>
      <c r="E52" s="13">
        <f t="shared" si="44"/>
        <v>0.99949288608377629</v>
      </c>
      <c r="F52" s="28">
        <f>+F34+F43</f>
        <v>200398181418.80002</v>
      </c>
      <c r="G52" s="14">
        <f t="shared" si="45"/>
        <v>0.86024786618302329</v>
      </c>
      <c r="H52" s="29">
        <f>+H34+H43</f>
        <v>125886154119.75003</v>
      </c>
      <c r="I52" s="14">
        <f t="shared" si="46"/>
        <v>0.54039060981889142</v>
      </c>
      <c r="K52" s="28">
        <f>+K34+K43</f>
        <v>32437684365.959991</v>
      </c>
      <c r="L52" s="13">
        <f t="shared" ref="L52" si="51">+K52/C52</f>
        <v>0.13924501990075291</v>
      </c>
      <c r="M52" s="28">
        <f>+M34+M43</f>
        <v>74512027299.049988</v>
      </c>
      <c r="N52" s="14">
        <f t="shared" ref="N52" si="52">+M52/C52</f>
        <v>0.31985725636413193</v>
      </c>
      <c r="O52" s="29">
        <f>+O34+O43</f>
        <v>106949711665.00998</v>
      </c>
      <c r="P52" s="14">
        <f>+O52/C52</f>
        <v>0.45910227626488481</v>
      </c>
    </row>
    <row r="53" spans="1:16" ht="19.5" customHeight="1" thickBot="1" x14ac:dyDescent="0.3">
      <c r="B53" s="30" t="s">
        <v>34</v>
      </c>
      <c r="C53" s="31">
        <f>+C52+C48</f>
        <v>8307966904548</v>
      </c>
      <c r="D53" s="31">
        <f>+D52+D48</f>
        <v>8301712929719.7607</v>
      </c>
      <c r="E53" s="32">
        <f t="shared" si="44"/>
        <v>0.99924723161513607</v>
      </c>
      <c r="F53" s="31">
        <f>+F52+F48</f>
        <v>8170979610198.2607</v>
      </c>
      <c r="G53" s="33">
        <f t="shared" si="45"/>
        <v>0.98351133364833832</v>
      </c>
      <c r="H53" s="34">
        <f>+H52+H48</f>
        <v>7778209992181.3906</v>
      </c>
      <c r="I53" s="33">
        <f t="shared" si="46"/>
        <v>0.93623507189507382</v>
      </c>
      <c r="K53" s="31">
        <f>+K52+K48</f>
        <v>130733319521.49966</v>
      </c>
      <c r="L53" s="32"/>
      <c r="M53" s="31">
        <f>+M52+M48</f>
        <v>392769618016.8703</v>
      </c>
      <c r="N53" s="33"/>
      <c r="O53" s="34">
        <f>+O52+O48</f>
        <v>523502937538.37</v>
      </c>
      <c r="P53" s="33"/>
    </row>
    <row r="54" spans="1:16" s="38" customFormat="1" ht="18" customHeight="1" x14ac:dyDescent="0.25">
      <c r="B54" s="35"/>
      <c r="C54" s="36"/>
      <c r="D54" s="36"/>
      <c r="E54" s="37"/>
      <c r="F54" s="36"/>
      <c r="G54" s="37"/>
      <c r="H54" s="37"/>
      <c r="I54" s="37"/>
      <c r="K54" s="36"/>
      <c r="L54" s="37"/>
      <c r="M54" s="36"/>
      <c r="N54" s="37"/>
      <c r="O54" s="37"/>
      <c r="P54" s="37"/>
    </row>
    <row r="55" spans="1:16" s="43" customFormat="1" ht="16.5" thickBot="1" x14ac:dyDescent="0.3">
      <c r="B55" s="50" t="s">
        <v>35</v>
      </c>
      <c r="C55" s="50"/>
      <c r="D55" s="50"/>
      <c r="E55" s="50"/>
      <c r="F55" s="50"/>
      <c r="G55" s="50"/>
      <c r="H55" s="50"/>
      <c r="I55" s="50"/>
      <c r="K55" s="51"/>
      <c r="L55" s="51"/>
      <c r="M55" s="51"/>
      <c r="N55" s="51"/>
      <c r="O55" s="51"/>
      <c r="P55" s="51"/>
    </row>
    <row r="56" spans="1:16" s="9" customFormat="1" ht="36" customHeight="1" thickBot="1" x14ac:dyDescent="0.3">
      <c r="B56" s="7" t="s">
        <v>0</v>
      </c>
      <c r="C56" s="7" t="s">
        <v>1</v>
      </c>
      <c r="D56" s="7" t="s">
        <v>2</v>
      </c>
      <c r="E56" s="8" t="s">
        <v>3</v>
      </c>
      <c r="F56" s="7" t="s">
        <v>4</v>
      </c>
      <c r="G56" s="7" t="s">
        <v>3</v>
      </c>
      <c r="H56" s="7" t="s">
        <v>5</v>
      </c>
      <c r="I56" s="7" t="s">
        <v>3</v>
      </c>
      <c r="K56" s="52"/>
      <c r="L56" s="53"/>
      <c r="M56" s="53"/>
      <c r="N56" s="53"/>
      <c r="O56" s="53"/>
      <c r="P56" s="53"/>
    </row>
    <row r="57" spans="1:16" s="9" customFormat="1" ht="19.5" customHeight="1" thickBot="1" x14ac:dyDescent="0.3">
      <c r="B57" s="11" t="s">
        <v>9</v>
      </c>
      <c r="C57" s="12">
        <f>SUM(C58:C60)</f>
        <v>64236.009999999995</v>
      </c>
      <c r="D57" s="12">
        <f>SUM(D58:D60)</f>
        <v>0</v>
      </c>
      <c r="E57" s="13">
        <f>+D57/C57</f>
        <v>0</v>
      </c>
      <c r="F57" s="12">
        <f>SUM(F58:F60)</f>
        <v>0</v>
      </c>
      <c r="G57" s="14">
        <f>+F57/C57</f>
        <v>0</v>
      </c>
      <c r="H57" s="15">
        <f>SUM(H58:H60)</f>
        <v>0</v>
      </c>
      <c r="I57" s="14">
        <f>+H57/C57</f>
        <v>0</v>
      </c>
      <c r="K57" s="54"/>
      <c r="L57" s="54"/>
      <c r="M57" s="54"/>
      <c r="N57" s="54"/>
      <c r="O57" s="54"/>
      <c r="P57" s="54"/>
    </row>
    <row r="58" spans="1:16" ht="19.5" customHeight="1" x14ac:dyDescent="0.25">
      <c r="B58" s="16" t="s">
        <v>36</v>
      </c>
      <c r="C58" s="17">
        <v>0</v>
      </c>
      <c r="D58" s="17">
        <v>0</v>
      </c>
      <c r="E58" s="18">
        <v>0</v>
      </c>
      <c r="F58" s="17">
        <v>0</v>
      </c>
      <c r="G58" s="19">
        <v>0</v>
      </c>
      <c r="H58" s="20">
        <v>0</v>
      </c>
      <c r="I58" s="19">
        <v>0</v>
      </c>
      <c r="K58" s="55"/>
      <c r="L58" s="56"/>
      <c r="M58" s="55"/>
      <c r="N58" s="55"/>
      <c r="O58" s="55"/>
      <c r="P58" s="55"/>
    </row>
    <row r="59" spans="1:16" ht="19.5" customHeight="1" x14ac:dyDescent="0.25">
      <c r="B59" s="22" t="s">
        <v>37</v>
      </c>
      <c r="C59" s="23">
        <f>+'[1]EVALUADOR RESUMEN'!C49</f>
        <v>64236.009999999995</v>
      </c>
      <c r="D59" s="23">
        <v>0</v>
      </c>
      <c r="E59" s="24">
        <v>0</v>
      </c>
      <c r="F59" s="23">
        <v>0</v>
      </c>
      <c r="G59" s="25">
        <v>0</v>
      </c>
      <c r="H59" s="26">
        <v>0</v>
      </c>
      <c r="I59" s="25">
        <v>0</v>
      </c>
      <c r="K59" s="57"/>
      <c r="L59" s="58"/>
      <c r="M59" s="57"/>
      <c r="N59" s="59"/>
      <c r="O59" s="60"/>
      <c r="P59" s="59"/>
    </row>
    <row r="60" spans="1:16" ht="19.5" customHeight="1" thickBot="1" x14ac:dyDescent="0.3">
      <c r="B60" s="27" t="s">
        <v>38</v>
      </c>
      <c r="C60" s="17">
        <f>+[3]RESUMEN!C53</f>
        <v>0</v>
      </c>
      <c r="D60" s="17">
        <v>0</v>
      </c>
      <c r="E60" s="18">
        <v>0</v>
      </c>
      <c r="F60" s="17">
        <v>0</v>
      </c>
      <c r="G60" s="19">
        <v>0</v>
      </c>
      <c r="H60" s="20">
        <v>0</v>
      </c>
      <c r="I60" s="19">
        <v>0</v>
      </c>
      <c r="K60" s="61"/>
      <c r="L60" s="62"/>
      <c r="M60" s="61"/>
      <c r="N60" s="63"/>
      <c r="O60" s="64"/>
      <c r="P60" s="63"/>
    </row>
    <row r="61" spans="1:16" ht="19.5" customHeight="1" thickBot="1" x14ac:dyDescent="0.3">
      <c r="A61" s="65"/>
      <c r="B61" s="11" t="s">
        <v>39</v>
      </c>
      <c r="C61" s="28">
        <f>+[3]RESUMEN!C54</f>
        <v>0</v>
      </c>
      <c r="D61" s="28"/>
      <c r="E61" s="13"/>
      <c r="F61" s="28"/>
      <c r="G61" s="14"/>
      <c r="H61" s="29"/>
      <c r="I61" s="14"/>
      <c r="K61" s="61"/>
      <c r="L61" s="62"/>
      <c r="M61" s="61"/>
      <c r="N61" s="63"/>
      <c r="O61" s="64"/>
      <c r="P61" s="63"/>
    </row>
    <row r="62" spans="1:16" ht="26.25" customHeight="1" thickBot="1" x14ac:dyDescent="0.3">
      <c r="B62" s="66" t="s">
        <v>40</v>
      </c>
      <c r="C62" s="31">
        <f>SUM(C58:C61)</f>
        <v>64236.009999999995</v>
      </c>
      <c r="D62" s="31">
        <f>SUM(D58:D60)</f>
        <v>0</v>
      </c>
      <c r="E62" s="32">
        <v>0</v>
      </c>
      <c r="F62" s="31">
        <f>SUM(F58:F60)</f>
        <v>0</v>
      </c>
      <c r="G62" s="33">
        <v>0</v>
      </c>
      <c r="H62" s="34">
        <f>SUM(H58:H60)</f>
        <v>0</v>
      </c>
      <c r="I62" s="33">
        <v>0</v>
      </c>
      <c r="K62" s="61"/>
      <c r="L62" s="62"/>
      <c r="M62" s="61"/>
      <c r="N62" s="63"/>
      <c r="O62" s="64"/>
      <c r="P62" s="63"/>
    </row>
    <row r="63" spans="1:16" ht="13.5" thickBot="1" x14ac:dyDescent="0.3">
      <c r="B63" s="7"/>
      <c r="C63" s="7"/>
      <c r="D63" s="7"/>
      <c r="E63" s="8"/>
      <c r="F63" s="7"/>
      <c r="G63" s="7"/>
      <c r="H63" s="7"/>
      <c r="I63" s="7"/>
      <c r="K63" s="67"/>
      <c r="L63" s="58"/>
      <c r="M63" s="67"/>
      <c r="N63" s="59"/>
      <c r="O63" s="68"/>
      <c r="P63" s="59"/>
    </row>
    <row r="64" spans="1:16" ht="13.5" thickBot="1" x14ac:dyDescent="0.3">
      <c r="B64" s="11"/>
      <c r="C64" s="12"/>
      <c r="D64" s="12"/>
      <c r="E64" s="13"/>
      <c r="F64" s="12"/>
      <c r="G64" s="14"/>
      <c r="H64" s="15"/>
      <c r="I64" s="14"/>
      <c r="K64" s="69"/>
      <c r="L64" s="70"/>
      <c r="M64" s="69"/>
      <c r="N64" s="71"/>
      <c r="O64" s="72"/>
      <c r="P64" s="71"/>
    </row>
    <row r="65" spans="11:16" x14ac:dyDescent="0.25">
      <c r="K65" s="74"/>
      <c r="L65" s="74"/>
      <c r="M65" s="74"/>
      <c r="N65" s="74"/>
      <c r="O65" s="74"/>
      <c r="P65" s="74"/>
    </row>
  </sheetData>
  <mergeCells count="7">
    <mergeCell ref="B46:I46"/>
    <mergeCell ref="C2:F6"/>
    <mergeCell ref="B8:I8"/>
    <mergeCell ref="B10:I10"/>
    <mergeCell ref="B19:I19"/>
    <mergeCell ref="B28:I28"/>
    <mergeCell ref="B37:I37"/>
  </mergeCells>
  <printOptions horizontalCentered="1"/>
  <pageMargins left="0.15748031496062992" right="0.15748031496062992" top="0.15748031496062992" bottom="0.15748031496062992" header="0.15748031496062992" footer="0.15748031496062992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PARA AYUDAS</vt:lpstr>
      <vt:lpstr>'CUADRO PARA AYUDAS'!Área_de_impresión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DIRAF - LINA YESMIN LINDARTE DIAZ</dc:creator>
  <cp:lastModifiedBy>WILLIAMF.RUIZ</cp:lastModifiedBy>
  <dcterms:created xsi:type="dcterms:W3CDTF">2016-01-20T19:18:25Z</dcterms:created>
  <dcterms:modified xsi:type="dcterms:W3CDTF">2016-01-20T20:03:47Z</dcterms:modified>
</cp:coreProperties>
</file>